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2.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3.xml" ContentType="application/vnd.openxmlformats-officedocument.drawing+xml"/>
  <Override PartName="/xl/charts/chart2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440" windowWidth="23040" windowHeight="7935" activeTab="2"/>
  </bookViews>
  <sheets>
    <sheet name="1.Kopsavilkums" sheetId="1" r:id="rId1"/>
    <sheet name="2.Decentralizētie iepirkumi" sheetId="3" r:id="rId2"/>
    <sheet name="3.Centralizētie iepirkumi" sheetId="5" r:id="rId3"/>
    <sheet name="4.Faktiskie maksājumi" sheetId="2" r:id="rId4"/>
    <sheet name="Pielikums" sheetId="4" r:id="rId5"/>
  </sheets>
  <definedNames>
    <definedName name="bookmark40" localSheetId="0">'1.Kopsavilkums'!$M$2</definedName>
    <definedName name="bookmark48" localSheetId="1">'2.Decentralizētie iepirkumi'!$B$66</definedName>
    <definedName name="bookmark60" localSheetId="1">'2.Decentralizētie iepirkumi'!#REF!</definedName>
    <definedName name="bookmark63" localSheetId="2">'3.Centralizētie iepirkumi'!$B$204</definedName>
  </definedNames>
  <calcPr calcId="145621"/>
</workbook>
</file>

<file path=xl/calcChain.xml><?xml version="1.0" encoding="utf-8"?>
<calcChain xmlns="http://schemas.openxmlformats.org/spreadsheetml/2006/main">
  <c r="AH63" i="4" l="1"/>
  <c r="F315" i="3" l="1"/>
  <c r="D315" i="3"/>
  <c r="D177" i="3" l="1"/>
  <c r="C228" i="3" l="1"/>
  <c r="E224" i="3"/>
  <c r="C69" i="3" l="1"/>
  <c r="C213" i="5"/>
  <c r="E104" i="5" l="1"/>
  <c r="E105" i="5"/>
  <c r="E106" i="5"/>
  <c r="E102" i="5"/>
  <c r="E103" i="5"/>
  <c r="D107" i="5"/>
  <c r="C107" i="5"/>
  <c r="E101" i="5"/>
  <c r="D17" i="1" l="1"/>
  <c r="D20" i="1"/>
  <c r="D18" i="1"/>
  <c r="D16" i="1"/>
  <c r="D15" i="1"/>
  <c r="D13" i="1"/>
  <c r="D12" i="1"/>
  <c r="D11" i="1"/>
  <c r="D7" i="1"/>
  <c r="D6" i="1"/>
  <c r="D14" i="1" l="1"/>
  <c r="AF69" i="4"/>
  <c r="AE69" i="4"/>
  <c r="AD69" i="4"/>
  <c r="AC69" i="4"/>
  <c r="AB69" i="4"/>
  <c r="AA69" i="4"/>
  <c r="AF68" i="4"/>
  <c r="AE68" i="4"/>
  <c r="AD68" i="4"/>
  <c r="AC68" i="4"/>
  <c r="AB68" i="4"/>
  <c r="AA68" i="4"/>
  <c r="AG65" i="4"/>
  <c r="AF65" i="4"/>
  <c r="AE65" i="4"/>
  <c r="AD65" i="4"/>
  <c r="AC65" i="4"/>
  <c r="AB65" i="4"/>
  <c r="AA65" i="4"/>
  <c r="AG62" i="4"/>
  <c r="AF62" i="4"/>
  <c r="AE62" i="4"/>
  <c r="AD62" i="4"/>
  <c r="AC62" i="4"/>
  <c r="AB62" i="4"/>
  <c r="AA62" i="4"/>
  <c r="AD61" i="4"/>
  <c r="AC61" i="4"/>
  <c r="AB61" i="4"/>
  <c r="AA61" i="4"/>
  <c r="AE57" i="4"/>
  <c r="AD57" i="4"/>
  <c r="AB57" i="4"/>
  <c r="Z57" i="4"/>
  <c r="AE56" i="4"/>
  <c r="AD56" i="4"/>
  <c r="AC56" i="4"/>
  <c r="AB56" i="4"/>
  <c r="Z56" i="4"/>
  <c r="AE54" i="4"/>
  <c r="AD54" i="4"/>
  <c r="AC54" i="4"/>
  <c r="AB54" i="4"/>
  <c r="Z54" i="4"/>
  <c r="AF49" i="4"/>
  <c r="AE49" i="4"/>
  <c r="AD49" i="4"/>
  <c r="AC49" i="4"/>
  <c r="AB49" i="4"/>
  <c r="Z49" i="4"/>
  <c r="AF47" i="4"/>
  <c r="AE47" i="4"/>
  <c r="AD47" i="4"/>
  <c r="AC47" i="4"/>
  <c r="AB47" i="4"/>
  <c r="Z47" i="4"/>
  <c r="AF40" i="4"/>
  <c r="AE40" i="4"/>
  <c r="AD40" i="4"/>
  <c r="AC40" i="4"/>
  <c r="AB40" i="4"/>
  <c r="AA40" i="4"/>
  <c r="AF36" i="4"/>
  <c r="AE36" i="4"/>
  <c r="AD36" i="4"/>
  <c r="AC36" i="4"/>
  <c r="AB36" i="4"/>
  <c r="Z36" i="4"/>
  <c r="AF34" i="4"/>
  <c r="AE34" i="4"/>
  <c r="AD34" i="4"/>
  <c r="AC34" i="4"/>
  <c r="AB34" i="4"/>
  <c r="Z34" i="4"/>
  <c r="AF30" i="4"/>
  <c r="AE30" i="4"/>
  <c r="AD30" i="4"/>
  <c r="AC30" i="4"/>
  <c r="AB30" i="4"/>
  <c r="Z30" i="4"/>
  <c r="AD29" i="4"/>
  <c r="AB29" i="4"/>
  <c r="Z29" i="4"/>
  <c r="AF28" i="4"/>
  <c r="AE28" i="4"/>
  <c r="AD28" i="4"/>
  <c r="AC28" i="4"/>
  <c r="AB28" i="4"/>
  <c r="Z28" i="4"/>
  <c r="AE21" i="4"/>
  <c r="AD21" i="4"/>
  <c r="AC21" i="4"/>
  <c r="AB21" i="4"/>
  <c r="AA21" i="4"/>
  <c r="AE17" i="4"/>
  <c r="AD17" i="4"/>
  <c r="AB17" i="4"/>
  <c r="Z17" i="4"/>
  <c r="AE15" i="4"/>
  <c r="AD15" i="4"/>
  <c r="AC15" i="4"/>
  <c r="AB15" i="4"/>
  <c r="Z15" i="4"/>
  <c r="AD10" i="4"/>
  <c r="AB10" i="4"/>
  <c r="Z10" i="4"/>
  <c r="AD9" i="4"/>
  <c r="AC9" i="4"/>
  <c r="AB9" i="4"/>
  <c r="Z9" i="4"/>
  <c r="R41" i="4" l="1"/>
  <c r="Q41" i="4"/>
  <c r="P41" i="4"/>
  <c r="Z181" i="4" l="1"/>
  <c r="AC175" i="4"/>
  <c r="AB175" i="4"/>
  <c r="AA175" i="4"/>
  <c r="AC174" i="4"/>
  <c r="AB174" i="4"/>
  <c r="AA174" i="4"/>
  <c r="AE169" i="4"/>
  <c r="AC168" i="4"/>
  <c r="AB168" i="4"/>
  <c r="AA168" i="4"/>
  <c r="AC167" i="4"/>
  <c r="AB167" i="4"/>
  <c r="AA167" i="4"/>
  <c r="AD161" i="4"/>
  <c r="AC161" i="4"/>
  <c r="AB161" i="4"/>
  <c r="Z161" i="4"/>
  <c r="AF156" i="4"/>
  <c r="AD155" i="4"/>
  <c r="AC155" i="4"/>
  <c r="AB155" i="4"/>
  <c r="Z155" i="4"/>
  <c r="AF151" i="4"/>
  <c r="AD151" i="4"/>
  <c r="AC151" i="4"/>
  <c r="AB151" i="4"/>
  <c r="AA151" i="4"/>
  <c r="AF145" i="4"/>
  <c r="AD145" i="4"/>
  <c r="AC145" i="4"/>
  <c r="AB145" i="4"/>
  <c r="Z145" i="4"/>
  <c r="AF141" i="4"/>
  <c r="AE141" i="4"/>
  <c r="AD141" i="4"/>
  <c r="AC141" i="4"/>
  <c r="AB141" i="4"/>
  <c r="Z141" i="4"/>
  <c r="AF139" i="4"/>
  <c r="AE139" i="4"/>
  <c r="AD139" i="4"/>
  <c r="AC139" i="4"/>
  <c r="AB139" i="4"/>
  <c r="Z139" i="4"/>
  <c r="AF135" i="4"/>
  <c r="AE135" i="4"/>
  <c r="AD135" i="4"/>
  <c r="AC135" i="4"/>
  <c r="AB135" i="4"/>
  <c r="AA135" i="4"/>
  <c r="AF129" i="4"/>
  <c r="AE129" i="4"/>
  <c r="AD129" i="4"/>
  <c r="AC129" i="4"/>
  <c r="AB129" i="4"/>
  <c r="Z129" i="4"/>
  <c r="AF123" i="4"/>
  <c r="AE123" i="4"/>
  <c r="AD123" i="4"/>
  <c r="AC123" i="4"/>
  <c r="AB123" i="4"/>
  <c r="Z123" i="4"/>
  <c r="T152" i="4"/>
  <c r="S126" i="4"/>
  <c r="U110" i="4" l="1"/>
  <c r="T110" i="4"/>
  <c r="S110" i="4"/>
  <c r="R110" i="4"/>
  <c r="Q110" i="4"/>
  <c r="O110" i="4"/>
  <c r="I126" i="4"/>
  <c r="G309" i="3" l="1"/>
  <c r="E309" i="3"/>
  <c r="C245" i="3" l="1"/>
  <c r="D244" i="3" s="1"/>
  <c r="D167" i="3" l="1"/>
  <c r="C167" i="3"/>
  <c r="D158" i="3"/>
  <c r="C158" i="3"/>
  <c r="D67" i="1" l="1"/>
  <c r="C67" i="1" l="1"/>
  <c r="B67" i="1"/>
  <c r="E66" i="1"/>
  <c r="E65" i="1"/>
  <c r="E67" i="1" l="1"/>
  <c r="R60" i="1"/>
  <c r="Q60" i="1"/>
  <c r="P60" i="1"/>
  <c r="O60" i="1"/>
  <c r="L60" i="1"/>
  <c r="K60" i="1"/>
  <c r="J60" i="1"/>
  <c r="I60" i="1"/>
  <c r="F60" i="1"/>
  <c r="E60" i="1"/>
  <c r="D60" i="1"/>
  <c r="C60" i="1"/>
  <c r="X58" i="1"/>
  <c r="W58" i="1"/>
  <c r="V58" i="1"/>
  <c r="U58" i="1"/>
  <c r="T58" i="1"/>
  <c r="P59" i="1" s="1"/>
  <c r="S58" i="1"/>
  <c r="O59" i="1" s="1"/>
  <c r="N58" i="1"/>
  <c r="J59" i="1" s="1"/>
  <c r="M58" i="1"/>
  <c r="I59" i="1" s="1"/>
  <c r="H58" i="1"/>
  <c r="D59" i="1" s="1"/>
  <c r="G58" i="1"/>
  <c r="C59" i="1" s="1"/>
  <c r="X56" i="1"/>
  <c r="W56" i="1"/>
  <c r="V56" i="1"/>
  <c r="U56" i="1"/>
  <c r="T56" i="1"/>
  <c r="S56" i="1"/>
  <c r="N56" i="1"/>
  <c r="L57" i="1" s="1"/>
  <c r="M56" i="1"/>
  <c r="K57" i="1" s="1"/>
  <c r="H56" i="1"/>
  <c r="G56" i="1"/>
  <c r="L49" i="1"/>
  <c r="K49" i="1"/>
  <c r="J49" i="1"/>
  <c r="I49" i="1"/>
  <c r="F49" i="1"/>
  <c r="E49" i="1"/>
  <c r="D49" i="1"/>
  <c r="C49" i="1"/>
  <c r="R47" i="1"/>
  <c r="Q47" i="1"/>
  <c r="P47" i="1"/>
  <c r="O47" i="1"/>
  <c r="N47" i="1"/>
  <c r="L48" i="1" s="1"/>
  <c r="M47" i="1"/>
  <c r="K48" i="1" s="1"/>
  <c r="H47" i="1"/>
  <c r="F48" i="1" s="1"/>
  <c r="G47" i="1"/>
  <c r="C48" i="1" s="1"/>
  <c r="R45" i="1"/>
  <c r="Q45" i="1"/>
  <c r="P45" i="1"/>
  <c r="O45" i="1"/>
  <c r="N45" i="1"/>
  <c r="L46" i="1" s="1"/>
  <c r="M45" i="1"/>
  <c r="K46" i="1" s="1"/>
  <c r="H45" i="1"/>
  <c r="F46" i="1" s="1"/>
  <c r="G45" i="1"/>
  <c r="E46" i="1" s="1"/>
  <c r="R43" i="1"/>
  <c r="Q43" i="1"/>
  <c r="P43" i="1"/>
  <c r="O43" i="1"/>
  <c r="N43" i="1"/>
  <c r="M43" i="1"/>
  <c r="H43" i="1"/>
  <c r="F44" i="1" s="1"/>
  <c r="G43" i="1"/>
  <c r="E44" i="1" s="1"/>
  <c r="T45" i="1" l="1"/>
  <c r="J46" i="1"/>
  <c r="I46" i="1"/>
  <c r="M49" i="1"/>
  <c r="K50" i="1" s="1"/>
  <c r="Q49" i="1"/>
  <c r="G49" i="1"/>
  <c r="E50" i="1" s="1"/>
  <c r="G60" i="1"/>
  <c r="C61" i="1" s="1"/>
  <c r="S60" i="1"/>
  <c r="O61" i="1" s="1"/>
  <c r="W60" i="1"/>
  <c r="N49" i="1"/>
  <c r="L50" i="1" s="1"/>
  <c r="R49" i="1"/>
  <c r="H60" i="1"/>
  <c r="F61" i="1" s="1"/>
  <c r="T60" i="1"/>
  <c r="R61" i="1" s="1"/>
  <c r="X60" i="1"/>
  <c r="O57" i="1"/>
  <c r="K59" i="1"/>
  <c r="P57" i="1"/>
  <c r="L59" i="1"/>
  <c r="I44" i="1"/>
  <c r="I48" i="1"/>
  <c r="C57" i="1"/>
  <c r="P49" i="1"/>
  <c r="J44" i="1"/>
  <c r="J48" i="1"/>
  <c r="V60" i="1"/>
  <c r="D57" i="1"/>
  <c r="E61" i="1"/>
  <c r="Y56" i="1"/>
  <c r="W57" i="1" s="1"/>
  <c r="I57" i="1"/>
  <c r="E59" i="1"/>
  <c r="U60" i="1"/>
  <c r="Q59" i="1"/>
  <c r="M60" i="1"/>
  <c r="K61" i="1" s="1"/>
  <c r="Z56" i="1"/>
  <c r="X57" i="1" s="1"/>
  <c r="J57" i="1"/>
  <c r="F59" i="1"/>
  <c r="R59" i="1"/>
  <c r="N60" i="1"/>
  <c r="L61" i="1" s="1"/>
  <c r="E57" i="1"/>
  <c r="Q57" i="1"/>
  <c r="Y58" i="1"/>
  <c r="F57" i="1"/>
  <c r="R57" i="1"/>
  <c r="Z58" i="1"/>
  <c r="R46" i="1"/>
  <c r="I50" i="1"/>
  <c r="C44" i="1"/>
  <c r="C46" i="1"/>
  <c r="T43" i="1"/>
  <c r="P44" i="1" s="1"/>
  <c r="D44" i="1"/>
  <c r="D46" i="1"/>
  <c r="P46" i="1"/>
  <c r="T47" i="1"/>
  <c r="D48" i="1"/>
  <c r="H49" i="1"/>
  <c r="F50" i="1" s="1"/>
  <c r="K44" i="1"/>
  <c r="E48" i="1"/>
  <c r="C50" i="1"/>
  <c r="L44" i="1"/>
  <c r="S43" i="1"/>
  <c r="S47" i="1"/>
  <c r="O48" i="1" s="1"/>
  <c r="O49" i="1"/>
  <c r="S45" i="1"/>
  <c r="Q61" i="1" l="1"/>
  <c r="J50" i="1"/>
  <c r="T49" i="1"/>
  <c r="R50" i="1" s="1"/>
  <c r="Q48" i="1"/>
  <c r="P61" i="1"/>
  <c r="U57" i="1"/>
  <c r="R44" i="1"/>
  <c r="D61" i="1"/>
  <c r="D50" i="1"/>
  <c r="W59" i="1"/>
  <c r="V59" i="1"/>
  <c r="U59" i="1"/>
  <c r="Z60" i="1"/>
  <c r="AB58" i="1" s="1"/>
  <c r="J61" i="1"/>
  <c r="I61" i="1"/>
  <c r="V57" i="1"/>
  <c r="Y60" i="1"/>
  <c r="W61" i="1" s="1"/>
  <c r="X59" i="1"/>
  <c r="O44" i="1"/>
  <c r="Q44" i="1"/>
  <c r="S49" i="1"/>
  <c r="Q50" i="1" s="1"/>
  <c r="P48" i="1"/>
  <c r="O46" i="1"/>
  <c r="Q46" i="1"/>
  <c r="R48" i="1"/>
  <c r="V47" i="1" l="1"/>
  <c r="V45" i="1"/>
  <c r="P50" i="1"/>
  <c r="V43" i="1"/>
  <c r="U47" i="1"/>
  <c r="O50" i="1"/>
  <c r="AA58" i="1"/>
  <c r="AA56" i="1"/>
  <c r="X61" i="1"/>
  <c r="V61" i="1"/>
  <c r="AB56" i="1"/>
  <c r="U61" i="1"/>
  <c r="U43" i="1"/>
  <c r="U45" i="1"/>
  <c r="AG28" i="4" l="1"/>
  <c r="C324" i="3" l="1"/>
  <c r="E380" i="3"/>
  <c r="F460" i="3" l="1"/>
  <c r="E460" i="3"/>
  <c r="D460" i="3"/>
  <c r="C460" i="3"/>
  <c r="D445" i="3"/>
  <c r="C445" i="3"/>
  <c r="C472" i="3"/>
  <c r="C466" i="3"/>
  <c r="Z115" i="4" l="1"/>
  <c r="Y115" i="4"/>
  <c r="AB96" i="4"/>
  <c r="AA96" i="4"/>
  <c r="Z96" i="4"/>
  <c r="AB95" i="4"/>
  <c r="AA95" i="4"/>
  <c r="Z95" i="4"/>
  <c r="Z97" i="4" s="1"/>
  <c r="AG90" i="4"/>
  <c r="AG89" i="4"/>
  <c r="AG84" i="4"/>
  <c r="AF84" i="4"/>
  <c r="AG83" i="4"/>
  <c r="AF83" i="4"/>
  <c r="AG82" i="4"/>
  <c r="AF82" i="4"/>
  <c r="AG81" i="4"/>
  <c r="AF81" i="4"/>
  <c r="AG80" i="4"/>
  <c r="AF80" i="4"/>
  <c r="AG79" i="4"/>
  <c r="AF79" i="4"/>
  <c r="AG78" i="4"/>
  <c r="AF78" i="4"/>
  <c r="AG77" i="4"/>
  <c r="AF77" i="4"/>
  <c r="AG76" i="4"/>
  <c r="AF76" i="4"/>
  <c r="AG75" i="4"/>
  <c r="AF75" i="4"/>
  <c r="AG69" i="4"/>
  <c r="AF70" i="4"/>
  <c r="AE70" i="4"/>
  <c r="AD70" i="4"/>
  <c r="AC70" i="4"/>
  <c r="AB70" i="4"/>
  <c r="AA70" i="4"/>
  <c r="AG68" i="4"/>
  <c r="AG66" i="4"/>
  <c r="AF66" i="4"/>
  <c r="AE66" i="4"/>
  <c r="AD66" i="4"/>
  <c r="AC66" i="4"/>
  <c r="AB66" i="4"/>
  <c r="AA66" i="4"/>
  <c r="AG61" i="4"/>
  <c r="AF63" i="4"/>
  <c r="AE63" i="4"/>
  <c r="AD63" i="4"/>
  <c r="AC63" i="4"/>
  <c r="AB63" i="4"/>
  <c r="AA63" i="4"/>
  <c r="AG57" i="4"/>
  <c r="AG56" i="4"/>
  <c r="AG55" i="4"/>
  <c r="AG54" i="4"/>
  <c r="AG49" i="4"/>
  <c r="AG48" i="4"/>
  <c r="AG47" i="4"/>
  <c r="AF59" i="4"/>
  <c r="AE59" i="4"/>
  <c r="AD59" i="4"/>
  <c r="AC59" i="4"/>
  <c r="AB59" i="4"/>
  <c r="Z59" i="4"/>
  <c r="AF52" i="4"/>
  <c r="AE52" i="4"/>
  <c r="AD52" i="4"/>
  <c r="AC52" i="4"/>
  <c r="AB52" i="4"/>
  <c r="Z52" i="4"/>
  <c r="AG40" i="4"/>
  <c r="AG41" i="4" s="1"/>
  <c r="AG36" i="4"/>
  <c r="AG34" i="4"/>
  <c r="AG30" i="4"/>
  <c r="AG29" i="4"/>
  <c r="AF41" i="4"/>
  <c r="AE41" i="4"/>
  <c r="AD41" i="4"/>
  <c r="AC41" i="4"/>
  <c r="AB41" i="4"/>
  <c r="AA41" i="4"/>
  <c r="AF38" i="4"/>
  <c r="AE38" i="4"/>
  <c r="AD38" i="4"/>
  <c r="AC38" i="4"/>
  <c r="AB38" i="4"/>
  <c r="Z38" i="4"/>
  <c r="AF32" i="4"/>
  <c r="AE32" i="4"/>
  <c r="AD32" i="4"/>
  <c r="AC32" i="4"/>
  <c r="AB32" i="4"/>
  <c r="Z32" i="4"/>
  <c r="AG21" i="4"/>
  <c r="AG22" i="4" s="1"/>
  <c r="AG17" i="4"/>
  <c r="AG15" i="4"/>
  <c r="AG11" i="4"/>
  <c r="AG10" i="4"/>
  <c r="AG9" i="4"/>
  <c r="AF22" i="4"/>
  <c r="AE22" i="4"/>
  <c r="AD22" i="4"/>
  <c r="AC22" i="4"/>
  <c r="AB22" i="4"/>
  <c r="AA22" i="4"/>
  <c r="AE19" i="4"/>
  <c r="AD19" i="4"/>
  <c r="AC19" i="4"/>
  <c r="AB19" i="4"/>
  <c r="Z19" i="4"/>
  <c r="AD13" i="4"/>
  <c r="AC13" i="4"/>
  <c r="AB13" i="4"/>
  <c r="Z13" i="4"/>
  <c r="AA97" i="4" l="1"/>
  <c r="AB97" i="4"/>
  <c r="AG85" i="4"/>
  <c r="AF85" i="4"/>
  <c r="AG70" i="4"/>
  <c r="AG19" i="4"/>
  <c r="AG52" i="4"/>
  <c r="AG63" i="4"/>
  <c r="AG59" i="4"/>
  <c r="AG38" i="4"/>
  <c r="AG32" i="4"/>
  <c r="AG13" i="4"/>
  <c r="Q97" i="4"/>
  <c r="P97" i="4"/>
  <c r="O97" i="4"/>
  <c r="V85" i="4"/>
  <c r="U85" i="4"/>
  <c r="V70" i="4"/>
  <c r="U70" i="4"/>
  <c r="T70" i="4"/>
  <c r="S70" i="4"/>
  <c r="R70" i="4"/>
  <c r="Q70" i="4"/>
  <c r="P70" i="4"/>
  <c r="V66" i="4"/>
  <c r="U66" i="4"/>
  <c r="T66" i="4"/>
  <c r="S66" i="4"/>
  <c r="R66" i="4"/>
  <c r="Q66" i="4"/>
  <c r="P66" i="4"/>
  <c r="V63" i="4"/>
  <c r="U63" i="4"/>
  <c r="T63" i="4"/>
  <c r="S63" i="4"/>
  <c r="R63" i="4"/>
  <c r="Q63" i="4"/>
  <c r="P63" i="4"/>
  <c r="V59" i="4"/>
  <c r="T59" i="4"/>
  <c r="S59" i="4"/>
  <c r="R59" i="4"/>
  <c r="Q59" i="4"/>
  <c r="O59" i="4"/>
  <c r="V52" i="4"/>
  <c r="T52" i="4"/>
  <c r="S52" i="4"/>
  <c r="R52" i="4"/>
  <c r="Q52" i="4"/>
  <c r="O52" i="4"/>
  <c r="U41" i="4"/>
  <c r="V41" i="4"/>
  <c r="T41" i="4"/>
  <c r="S41" i="4"/>
  <c r="V38" i="4"/>
  <c r="T38" i="4"/>
  <c r="S38" i="4"/>
  <c r="R38" i="4"/>
  <c r="Q38" i="4"/>
  <c r="O38" i="4"/>
  <c r="V32" i="4"/>
  <c r="T32" i="4"/>
  <c r="S32" i="4"/>
  <c r="R32" i="4"/>
  <c r="Q32" i="4"/>
  <c r="O32" i="4"/>
  <c r="V22" i="4"/>
  <c r="T22" i="4"/>
  <c r="S22" i="4"/>
  <c r="R22" i="4"/>
  <c r="Q22" i="4"/>
  <c r="P22" i="4"/>
  <c r="V19" i="4"/>
  <c r="T19" i="4"/>
  <c r="S19" i="4"/>
  <c r="R19" i="4"/>
  <c r="Q19" i="4"/>
  <c r="O19" i="4"/>
  <c r="V13" i="4"/>
  <c r="S13" i="4"/>
  <c r="R13" i="4"/>
  <c r="Q13" i="4"/>
  <c r="O13" i="4"/>
  <c r="F97" i="4"/>
  <c r="E97" i="4"/>
  <c r="D97" i="4"/>
  <c r="K85" i="4"/>
  <c r="J85" i="4"/>
  <c r="K70" i="4"/>
  <c r="J70" i="4"/>
  <c r="I70" i="4"/>
  <c r="H70" i="4"/>
  <c r="G70" i="4"/>
  <c r="F70" i="4"/>
  <c r="E70" i="4"/>
  <c r="K66" i="4"/>
  <c r="J66" i="4"/>
  <c r="I66" i="4"/>
  <c r="H66" i="4"/>
  <c r="G66" i="4"/>
  <c r="F66" i="4"/>
  <c r="E66" i="4"/>
  <c r="K63" i="4"/>
  <c r="J63" i="4"/>
  <c r="I63" i="4"/>
  <c r="H63" i="4"/>
  <c r="G63" i="4"/>
  <c r="F63" i="4"/>
  <c r="E63" i="4"/>
  <c r="K59" i="4"/>
  <c r="J59" i="4"/>
  <c r="I59" i="4"/>
  <c r="H59" i="4"/>
  <c r="G59" i="4"/>
  <c r="F59" i="4"/>
  <c r="D59" i="4"/>
  <c r="J52" i="4"/>
  <c r="I52" i="4"/>
  <c r="H52" i="4"/>
  <c r="G52" i="4"/>
  <c r="F52" i="4"/>
  <c r="D52" i="4"/>
  <c r="K52" i="4"/>
  <c r="K41" i="4"/>
  <c r="J41" i="4"/>
  <c r="I41" i="4"/>
  <c r="H41" i="4"/>
  <c r="G41" i="4"/>
  <c r="F41" i="4"/>
  <c r="E41" i="4"/>
  <c r="J38" i="4"/>
  <c r="I38" i="4"/>
  <c r="H38" i="4"/>
  <c r="G38" i="4"/>
  <c r="F38" i="4"/>
  <c r="D38" i="4"/>
  <c r="K38" i="4"/>
  <c r="J32" i="4"/>
  <c r="I32" i="4"/>
  <c r="H32" i="4"/>
  <c r="G32" i="4"/>
  <c r="F32" i="4"/>
  <c r="D32" i="4"/>
  <c r="K32" i="4"/>
  <c r="J22" i="4"/>
  <c r="I22" i="4"/>
  <c r="H22" i="4"/>
  <c r="G22" i="4"/>
  <c r="F22" i="4"/>
  <c r="E22" i="4"/>
  <c r="K22" i="4"/>
  <c r="K19" i="4"/>
  <c r="I19" i="4"/>
  <c r="H19" i="4"/>
  <c r="G19" i="4"/>
  <c r="F19" i="4"/>
  <c r="D19" i="4"/>
  <c r="K13" i="4"/>
  <c r="H13" i="4"/>
  <c r="F13" i="4"/>
  <c r="D13" i="4"/>
  <c r="D212" i="5" l="1"/>
  <c r="F182" i="5"/>
  <c r="G175" i="5" s="1"/>
  <c r="D182" i="5"/>
  <c r="E175" i="5" s="1"/>
  <c r="G180" i="5" l="1"/>
  <c r="E180" i="5"/>
  <c r="D211" i="5"/>
  <c r="E181" i="5"/>
  <c r="G181" i="5"/>
  <c r="D153" i="5" l="1"/>
  <c r="E152" i="5"/>
  <c r="C153" i="5"/>
  <c r="E151" i="5"/>
  <c r="E150" i="5"/>
  <c r="E149" i="5"/>
  <c r="E100" i="5"/>
  <c r="E99" i="5"/>
  <c r="E98" i="5"/>
  <c r="E97" i="5"/>
  <c r="AE176" i="4" l="1"/>
  <c r="AD176" i="4"/>
  <c r="AC176" i="4"/>
  <c r="AB176" i="4"/>
  <c r="AA176" i="4"/>
  <c r="AF175" i="4"/>
  <c r="AF174" i="4"/>
  <c r="AF172" i="4"/>
  <c r="AE172" i="4"/>
  <c r="AD172" i="4"/>
  <c r="AC172" i="4"/>
  <c r="AB172" i="4"/>
  <c r="AA172" i="4"/>
  <c r="AC169" i="4"/>
  <c r="AB169" i="4"/>
  <c r="AA169" i="4"/>
  <c r="AF168" i="4"/>
  <c r="AF167" i="4"/>
  <c r="AD165" i="4"/>
  <c r="AC165" i="4"/>
  <c r="AB165" i="4"/>
  <c r="Z165" i="4"/>
  <c r="AF163" i="4"/>
  <c r="AF161" i="4"/>
  <c r="AE159" i="4"/>
  <c r="AD159" i="4"/>
  <c r="AC159" i="4"/>
  <c r="AB159" i="4"/>
  <c r="Z159" i="4"/>
  <c r="AF157" i="4"/>
  <c r="AF155" i="4"/>
  <c r="AE152" i="4"/>
  <c r="AD152" i="4"/>
  <c r="AC152" i="4"/>
  <c r="AB152" i="4"/>
  <c r="AA152" i="4"/>
  <c r="AE149" i="4"/>
  <c r="AD149" i="4"/>
  <c r="AC149" i="4"/>
  <c r="AB149" i="4"/>
  <c r="Z149" i="4"/>
  <c r="AF147" i="4"/>
  <c r="AD143" i="4"/>
  <c r="AE143" i="4"/>
  <c r="AC143" i="4"/>
  <c r="AB143" i="4"/>
  <c r="Z143" i="4"/>
  <c r="AF140" i="4"/>
  <c r="AE136" i="4"/>
  <c r="AD136" i="4"/>
  <c r="AC136" i="4"/>
  <c r="AB136" i="4"/>
  <c r="AA136" i="4"/>
  <c r="AC133" i="4"/>
  <c r="AB133" i="4"/>
  <c r="Z133" i="4"/>
  <c r="AF131" i="4"/>
  <c r="AF127" i="4"/>
  <c r="AC127" i="4"/>
  <c r="AB127" i="4"/>
  <c r="Z127" i="4"/>
  <c r="U159" i="4"/>
  <c r="T159" i="4"/>
  <c r="S159" i="4"/>
  <c r="R159" i="4"/>
  <c r="Q159" i="4"/>
  <c r="P159" i="4"/>
  <c r="U155" i="4"/>
  <c r="T155" i="4"/>
  <c r="S155" i="4"/>
  <c r="R155" i="4"/>
  <c r="Q155" i="4"/>
  <c r="P155" i="4"/>
  <c r="U152" i="4"/>
  <c r="R152" i="4"/>
  <c r="Q152" i="4"/>
  <c r="P152" i="4"/>
  <c r="U148" i="4"/>
  <c r="S148" i="4"/>
  <c r="R148" i="4"/>
  <c r="Q148" i="4"/>
  <c r="O148" i="4"/>
  <c r="U142" i="4"/>
  <c r="R142" i="4"/>
  <c r="Q142" i="4"/>
  <c r="O142" i="4"/>
  <c r="U135" i="4"/>
  <c r="T135" i="4"/>
  <c r="S135" i="4"/>
  <c r="R135" i="4"/>
  <c r="Q135" i="4"/>
  <c r="P135" i="4"/>
  <c r="U132" i="4"/>
  <c r="S132" i="4"/>
  <c r="R132" i="4"/>
  <c r="Q132" i="4"/>
  <c r="O132" i="4"/>
  <c r="U126" i="4"/>
  <c r="R126" i="4"/>
  <c r="Q126" i="4"/>
  <c r="O126" i="4"/>
  <c r="U119" i="4"/>
  <c r="T119" i="4"/>
  <c r="S119" i="4"/>
  <c r="R119" i="4"/>
  <c r="Q119" i="4"/>
  <c r="P119" i="4"/>
  <c r="U116" i="4"/>
  <c r="R116" i="4"/>
  <c r="Q116" i="4"/>
  <c r="O116" i="4"/>
  <c r="AF169" i="4" l="1"/>
  <c r="AF165" i="4"/>
  <c r="AF159" i="4"/>
  <c r="AF143" i="4"/>
  <c r="AF176" i="4"/>
  <c r="AF149" i="4"/>
  <c r="AF133" i="4"/>
  <c r="J159" i="4"/>
  <c r="H159" i="4"/>
  <c r="G159" i="4"/>
  <c r="F159" i="4"/>
  <c r="E159" i="4"/>
  <c r="J152" i="4"/>
  <c r="G152" i="4"/>
  <c r="F152" i="4"/>
  <c r="E152" i="4"/>
  <c r="J148" i="4"/>
  <c r="H148" i="4"/>
  <c r="G148" i="4"/>
  <c r="F148" i="4"/>
  <c r="D148" i="4"/>
  <c r="J142" i="4"/>
  <c r="H142" i="4"/>
  <c r="G142" i="4"/>
  <c r="F142" i="4"/>
  <c r="D142" i="4"/>
  <c r="J135" i="4"/>
  <c r="AF152" i="4" s="1"/>
  <c r="H135" i="4"/>
  <c r="G135" i="4"/>
  <c r="F135" i="4"/>
  <c r="E135" i="4"/>
  <c r="J132" i="4"/>
  <c r="I132" i="4"/>
  <c r="H132" i="4"/>
  <c r="G132" i="4"/>
  <c r="F132" i="4"/>
  <c r="D132" i="4"/>
  <c r="J126" i="4"/>
  <c r="H126" i="4"/>
  <c r="G126" i="4"/>
  <c r="F126" i="4"/>
  <c r="D126" i="4"/>
  <c r="J119" i="4"/>
  <c r="AF136" i="4" s="1"/>
  <c r="G119" i="4"/>
  <c r="F119" i="4"/>
  <c r="E119" i="4"/>
  <c r="J116" i="4"/>
  <c r="G116" i="4"/>
  <c r="F116" i="4"/>
  <c r="D116" i="4"/>
  <c r="J110" i="4"/>
  <c r="G110" i="4"/>
  <c r="F110" i="4"/>
  <c r="D110" i="4"/>
  <c r="AG177" i="4" l="1"/>
  <c r="F287" i="3"/>
  <c r="G284" i="3" s="1"/>
  <c r="D287" i="3"/>
  <c r="E286" i="3" s="1"/>
  <c r="E255" i="3" l="1"/>
  <c r="E271" i="3"/>
  <c r="E283" i="3"/>
  <c r="G257" i="3"/>
  <c r="G265" i="3"/>
  <c r="G269" i="3"/>
  <c r="G273" i="3"/>
  <c r="G277" i="3"/>
  <c r="G281" i="3"/>
  <c r="G285" i="3"/>
  <c r="E251" i="3"/>
  <c r="E263" i="3"/>
  <c r="E275" i="3"/>
  <c r="G253" i="3"/>
  <c r="E260" i="3"/>
  <c r="G270" i="3"/>
  <c r="E256" i="3"/>
  <c r="E268" i="3"/>
  <c r="E276" i="3"/>
  <c r="E284" i="3"/>
  <c r="E249" i="3"/>
  <c r="E259" i="3"/>
  <c r="E267" i="3"/>
  <c r="E279" i="3"/>
  <c r="G249" i="3"/>
  <c r="G261" i="3"/>
  <c r="E252" i="3"/>
  <c r="E264" i="3"/>
  <c r="E272" i="3"/>
  <c r="E280" i="3"/>
  <c r="G250" i="3"/>
  <c r="G254" i="3"/>
  <c r="G258" i="3"/>
  <c r="G262" i="3"/>
  <c r="G266" i="3"/>
  <c r="G274" i="3"/>
  <c r="G278" i="3"/>
  <c r="G282" i="3"/>
  <c r="G286" i="3"/>
  <c r="E253" i="3"/>
  <c r="E257" i="3"/>
  <c r="E261" i="3"/>
  <c r="E265" i="3"/>
  <c r="E269" i="3"/>
  <c r="E273" i="3"/>
  <c r="E277" i="3"/>
  <c r="E281" i="3"/>
  <c r="E285" i="3"/>
  <c r="G251" i="3"/>
  <c r="G255" i="3"/>
  <c r="G259" i="3"/>
  <c r="G263" i="3"/>
  <c r="G267" i="3"/>
  <c r="G271" i="3"/>
  <c r="G275" i="3"/>
  <c r="G279" i="3"/>
  <c r="G283" i="3"/>
  <c r="E250" i="3"/>
  <c r="E254" i="3"/>
  <c r="E258" i="3"/>
  <c r="E262" i="3"/>
  <c r="E266" i="3"/>
  <c r="E270" i="3"/>
  <c r="E274" i="3"/>
  <c r="E278" i="3"/>
  <c r="E282" i="3"/>
  <c r="G252" i="3"/>
  <c r="G256" i="3"/>
  <c r="G260" i="3"/>
  <c r="G264" i="3"/>
  <c r="G268" i="3"/>
  <c r="G272" i="3"/>
  <c r="G276" i="3"/>
  <c r="G280" i="3"/>
  <c r="G293" i="3"/>
  <c r="G301" i="3"/>
  <c r="G291" i="3"/>
  <c r="G299" i="3"/>
  <c r="G295" i="3"/>
  <c r="G303" i="3"/>
  <c r="G297" i="3"/>
  <c r="E294" i="3"/>
  <c r="E302" i="3"/>
  <c r="E310" i="3"/>
  <c r="E313" i="3"/>
  <c r="E293" i="3"/>
  <c r="E298" i="3"/>
  <c r="E301" i="3"/>
  <c r="E307" i="3"/>
  <c r="E314" i="3"/>
  <c r="E291" i="3"/>
  <c r="E296" i="3"/>
  <c r="E299" i="3"/>
  <c r="E304" i="3"/>
  <c r="E308" i="3"/>
  <c r="E312" i="3"/>
  <c r="E297" i="3"/>
  <c r="E305" i="3"/>
  <c r="E292" i="3"/>
  <c r="E295" i="3"/>
  <c r="E300" i="3"/>
  <c r="E303" i="3"/>
  <c r="E306" i="3"/>
  <c r="E311" i="3"/>
  <c r="G305" i="3"/>
  <c r="G314" i="3"/>
  <c r="G292" i="3"/>
  <c r="G294" i="3"/>
  <c r="G296" i="3"/>
  <c r="G298" i="3"/>
  <c r="G300" i="3"/>
  <c r="G302" i="3"/>
  <c r="G304" i="3"/>
  <c r="G306" i="3"/>
  <c r="G308" i="3"/>
  <c r="G311" i="3"/>
  <c r="G312" i="3"/>
  <c r="G307" i="3"/>
  <c r="G310" i="3"/>
  <c r="G313" i="3"/>
  <c r="D243" i="3"/>
  <c r="C224" i="3"/>
  <c r="E208" i="3"/>
  <c r="F207" i="3" s="1"/>
  <c r="F205" i="3" l="1"/>
  <c r="F206" i="3"/>
  <c r="D230" i="3"/>
  <c r="D238" i="3"/>
  <c r="D234" i="3"/>
  <c r="D231" i="3"/>
  <c r="D235" i="3"/>
  <c r="D239" i="3"/>
  <c r="D241" i="3"/>
  <c r="D228" i="3"/>
  <c r="D232" i="3"/>
  <c r="D236" i="3"/>
  <c r="D240" i="3"/>
  <c r="D242" i="3"/>
  <c r="D229" i="3"/>
  <c r="D233" i="3"/>
  <c r="D237" i="3"/>
  <c r="F222" i="3"/>
  <c r="D223" i="3"/>
  <c r="J175" i="3"/>
  <c r="C213" i="3"/>
  <c r="D212" i="3" s="1"/>
  <c r="D222" i="3" l="1"/>
  <c r="F223" i="3"/>
  <c r="D211" i="3"/>
  <c r="G54" i="3"/>
  <c r="F54" i="3"/>
  <c r="E54" i="3"/>
  <c r="D54" i="3"/>
  <c r="I52" i="3"/>
  <c r="G53" i="3" s="1"/>
  <c r="H52" i="3"/>
  <c r="F53" i="3" s="1"/>
  <c r="I50" i="3"/>
  <c r="E51" i="3" s="1"/>
  <c r="H50" i="3"/>
  <c r="D51" i="3" s="1"/>
  <c r="I48" i="3"/>
  <c r="G49" i="3" s="1"/>
  <c r="H48" i="3"/>
  <c r="F49" i="3" s="1"/>
  <c r="I25" i="1"/>
  <c r="J24" i="1" s="1"/>
  <c r="I33" i="1"/>
  <c r="J29" i="1" s="1"/>
  <c r="C8" i="1"/>
  <c r="D8" i="1"/>
  <c r="I9" i="1"/>
  <c r="J8" i="1" s="1"/>
  <c r="E53" i="3" l="1"/>
  <c r="D49" i="3"/>
  <c r="E49" i="3"/>
  <c r="D53" i="3"/>
  <c r="F51" i="3"/>
  <c r="H54" i="3"/>
  <c r="F55" i="3" s="1"/>
  <c r="G51" i="3"/>
  <c r="I54" i="3"/>
  <c r="G55" i="3" s="1"/>
  <c r="I34" i="1"/>
  <c r="K29" i="1" s="1"/>
  <c r="J32" i="1"/>
  <c r="J28" i="1"/>
  <c r="J23" i="1"/>
  <c r="J30" i="1"/>
  <c r="J31" i="1"/>
  <c r="J7" i="1"/>
  <c r="K31" i="1" l="1"/>
  <c r="D55" i="3"/>
  <c r="E55" i="3"/>
  <c r="K32" i="1"/>
  <c r="K24" i="1"/>
  <c r="K30" i="1"/>
  <c r="K23" i="1"/>
  <c r="K28" i="1"/>
  <c r="C70" i="3" l="1"/>
  <c r="K61" i="3"/>
  <c r="K60" i="3"/>
  <c r="K62" i="3" l="1"/>
  <c r="D209" i="5"/>
  <c r="F202" i="5"/>
  <c r="G197" i="5" s="1"/>
  <c r="D202" i="5"/>
  <c r="E197" i="5" s="1"/>
  <c r="G200" i="5" l="1"/>
  <c r="G195" i="5"/>
  <c r="E201" i="5"/>
  <c r="E195" i="5"/>
  <c r="G170" i="5"/>
  <c r="G171" i="5"/>
  <c r="E170" i="5"/>
  <c r="E171" i="5"/>
  <c r="G164" i="5"/>
  <c r="G168" i="5"/>
  <c r="E164" i="5"/>
  <c r="E168" i="5"/>
  <c r="G179" i="5"/>
  <c r="G162" i="5"/>
  <c r="E177" i="5"/>
  <c r="E162" i="5"/>
  <c r="G187" i="5"/>
  <c r="G191" i="5"/>
  <c r="D208" i="5"/>
  <c r="D206" i="5"/>
  <c r="D210" i="5"/>
  <c r="D207" i="5"/>
  <c r="G196" i="5"/>
  <c r="E191" i="5"/>
  <c r="E200" i="5"/>
  <c r="E187" i="5"/>
  <c r="E196" i="5"/>
  <c r="G167" i="5"/>
  <c r="G172" i="5"/>
  <c r="G165" i="5"/>
  <c r="G176" i="5"/>
  <c r="E159" i="5"/>
  <c r="E172" i="5"/>
  <c r="E163" i="5"/>
  <c r="E176" i="5"/>
  <c r="E167" i="5"/>
  <c r="G161" i="5"/>
  <c r="G177" i="5"/>
  <c r="G166" i="5"/>
  <c r="G169" i="5"/>
  <c r="G160" i="5"/>
  <c r="G163" i="5"/>
  <c r="G173" i="5"/>
  <c r="G178" i="5"/>
  <c r="E189" i="5"/>
  <c r="E193" i="5"/>
  <c r="E198" i="5"/>
  <c r="G159" i="5"/>
  <c r="G174" i="5"/>
  <c r="G189" i="5"/>
  <c r="G193" i="5"/>
  <c r="G198" i="5"/>
  <c r="E178" i="5"/>
  <c r="E173" i="5"/>
  <c r="E165" i="5"/>
  <c r="E174" i="5"/>
  <c r="E179" i="5"/>
  <c r="E160" i="5"/>
  <c r="E166" i="5"/>
  <c r="E161" i="5"/>
  <c r="E169" i="5"/>
  <c r="E188" i="5"/>
  <c r="E190" i="5"/>
  <c r="E192" i="5"/>
  <c r="E194" i="5"/>
  <c r="E199" i="5"/>
  <c r="G188" i="5"/>
  <c r="G190" i="5"/>
  <c r="G192" i="5"/>
  <c r="G194" i="5"/>
  <c r="G199" i="5"/>
  <c r="G201" i="5"/>
  <c r="D293" i="5" l="1"/>
  <c r="E293" i="5"/>
  <c r="C293" i="5"/>
  <c r="E292" i="5"/>
  <c r="D292" i="5"/>
  <c r="C292" i="5"/>
  <c r="E291" i="5"/>
  <c r="D291" i="5"/>
  <c r="C291" i="5"/>
  <c r="E289" i="5"/>
  <c r="D289" i="5"/>
  <c r="C289" i="5"/>
  <c r="E284" i="5"/>
  <c r="D284" i="5"/>
  <c r="C284" i="5"/>
  <c r="D294" i="5" l="1"/>
  <c r="C294" i="5"/>
  <c r="E294" i="5"/>
  <c r="G303" i="5"/>
  <c r="E303" i="5"/>
  <c r="C303" i="5"/>
  <c r="C274" i="5"/>
  <c r="D273" i="5" s="1"/>
  <c r="C263" i="5"/>
  <c r="D262" i="5" s="1"/>
  <c r="H302" i="5" l="1"/>
  <c r="H300" i="5"/>
  <c r="H301" i="5"/>
  <c r="I303" i="5"/>
  <c r="G304" i="5" s="1"/>
  <c r="D300" i="5"/>
  <c r="D301" i="5"/>
  <c r="D302" i="5"/>
  <c r="F301" i="5"/>
  <c r="F300" i="5"/>
  <c r="F302" i="5"/>
  <c r="D271" i="5"/>
  <c r="D272" i="5"/>
  <c r="D261" i="5"/>
  <c r="F255" i="5"/>
  <c r="E255" i="5"/>
  <c r="D255" i="5"/>
  <c r="C255" i="5"/>
  <c r="G248" i="5"/>
  <c r="E248" i="5"/>
  <c r="C248" i="5"/>
  <c r="D245" i="5" s="1"/>
  <c r="F238" i="5"/>
  <c r="E238" i="5"/>
  <c r="D238" i="5"/>
  <c r="F237" i="5"/>
  <c r="E237" i="5"/>
  <c r="D237" i="5"/>
  <c r="F236" i="5"/>
  <c r="E236" i="5"/>
  <c r="D236" i="5"/>
  <c r="F235" i="5"/>
  <c r="E235" i="5"/>
  <c r="D235" i="5"/>
  <c r="F231" i="5"/>
  <c r="E231" i="5"/>
  <c r="D231" i="5"/>
  <c r="C220" i="5" l="1"/>
  <c r="D219" i="5" s="1"/>
  <c r="E304" i="5"/>
  <c r="C304" i="5"/>
  <c r="I248" i="5"/>
  <c r="C249" i="5" s="1"/>
  <c r="D246" i="5"/>
  <c r="D247" i="5"/>
  <c r="E239" i="5"/>
  <c r="F239" i="5"/>
  <c r="D239" i="5"/>
  <c r="E145" i="5"/>
  <c r="E146" i="5"/>
  <c r="E147" i="5"/>
  <c r="E148" i="5"/>
  <c r="E143" i="5"/>
  <c r="E144" i="5"/>
  <c r="E139" i="5"/>
  <c r="E140" i="5"/>
  <c r="E141" i="5"/>
  <c r="E142" i="5"/>
  <c r="E138" i="5"/>
  <c r="E88" i="5"/>
  <c r="E89" i="5"/>
  <c r="E90" i="5"/>
  <c r="E91" i="5"/>
  <c r="E92" i="5"/>
  <c r="E93" i="5"/>
  <c r="E94" i="5"/>
  <c r="E95" i="5"/>
  <c r="E96" i="5"/>
  <c r="E83" i="5"/>
  <c r="E84" i="5"/>
  <c r="E85" i="5"/>
  <c r="E86" i="5"/>
  <c r="E87" i="5"/>
  <c r="E82" i="5"/>
  <c r="E127" i="5"/>
  <c r="E128" i="5"/>
  <c r="E129" i="5"/>
  <c r="E130" i="5"/>
  <c r="E131" i="5"/>
  <c r="E132" i="5"/>
  <c r="E133" i="5"/>
  <c r="E134" i="5"/>
  <c r="E135" i="5"/>
  <c r="E136" i="5"/>
  <c r="E137" i="5"/>
  <c r="E118" i="5"/>
  <c r="E119" i="5"/>
  <c r="E120" i="5"/>
  <c r="E121" i="5"/>
  <c r="E122" i="5"/>
  <c r="E123" i="5"/>
  <c r="E124" i="5"/>
  <c r="E125" i="5"/>
  <c r="E126" i="5"/>
  <c r="E110" i="5"/>
  <c r="E111" i="5"/>
  <c r="E112" i="5"/>
  <c r="E113" i="5"/>
  <c r="E114" i="5"/>
  <c r="E115" i="5"/>
  <c r="E116" i="5"/>
  <c r="E117" i="5"/>
  <c r="E109" i="5"/>
  <c r="D218" i="5" l="1"/>
  <c r="C154" i="5"/>
  <c r="E107" i="5"/>
  <c r="E153" i="5"/>
  <c r="F152" i="5" s="1"/>
  <c r="E249" i="5"/>
  <c r="G249" i="5"/>
  <c r="D154" i="5"/>
  <c r="F102" i="5" l="1"/>
  <c r="F104" i="5"/>
  <c r="F106" i="5"/>
  <c r="F105" i="5"/>
  <c r="F103" i="5"/>
  <c r="F100" i="5"/>
  <c r="F101" i="5"/>
  <c r="F150" i="5"/>
  <c r="F151" i="5"/>
  <c r="F111" i="5"/>
  <c r="F149" i="5"/>
  <c r="F98" i="5"/>
  <c r="F99" i="5"/>
  <c r="F94" i="5"/>
  <c r="F97" i="5"/>
  <c r="E154" i="5"/>
  <c r="F82" i="5"/>
  <c r="F92" i="5"/>
  <c r="F91" i="5"/>
  <c r="F95" i="5"/>
  <c r="F142" i="5"/>
  <c r="F116" i="5"/>
  <c r="F126" i="5"/>
  <c r="F139" i="5"/>
  <c r="F109" i="5"/>
  <c r="F146" i="5"/>
  <c r="F121" i="5"/>
  <c r="F129" i="5"/>
  <c r="F122" i="5"/>
  <c r="F136" i="5"/>
  <c r="F141" i="5"/>
  <c r="F124" i="5"/>
  <c r="F113" i="5"/>
  <c r="F114" i="5"/>
  <c r="F119" i="5"/>
  <c r="F131" i="5"/>
  <c r="F84" i="5"/>
  <c r="F117" i="5"/>
  <c r="F135" i="5"/>
  <c r="F132" i="5"/>
  <c r="F112" i="5"/>
  <c r="F125" i="5"/>
  <c r="F133" i="5"/>
  <c r="F138" i="5"/>
  <c r="F143" i="5"/>
  <c r="F148" i="5"/>
  <c r="F115" i="5"/>
  <c r="F123" i="5"/>
  <c r="F127" i="5"/>
  <c r="F130" i="5"/>
  <c r="F134" i="5"/>
  <c r="F140" i="5"/>
  <c r="F144" i="5"/>
  <c r="F110" i="5"/>
  <c r="F118" i="5"/>
  <c r="F145" i="5"/>
  <c r="F128" i="5"/>
  <c r="F137" i="5"/>
  <c r="F147" i="5"/>
  <c r="F120" i="5"/>
  <c r="F83" i="5"/>
  <c r="F87" i="5"/>
  <c r="F93" i="5"/>
  <c r="F88" i="5"/>
  <c r="F85" i="5"/>
  <c r="F90" i="5"/>
  <c r="F89" i="5"/>
  <c r="F86" i="5"/>
  <c r="F96" i="5"/>
  <c r="G103" i="5" l="1"/>
  <c r="G104" i="5"/>
  <c r="G102" i="5"/>
  <c r="G105" i="5"/>
  <c r="G106" i="5"/>
  <c r="G152" i="5"/>
  <c r="G101" i="5"/>
  <c r="G150" i="5"/>
  <c r="G151" i="5"/>
  <c r="G100" i="5"/>
  <c r="G149" i="5"/>
  <c r="G98" i="5"/>
  <c r="G99" i="5"/>
  <c r="G94" i="5"/>
  <c r="G97" i="5"/>
  <c r="G84" i="5"/>
  <c r="G96" i="5"/>
  <c r="G138" i="5"/>
  <c r="G82" i="5"/>
  <c r="G142" i="5"/>
  <c r="G117" i="5"/>
  <c r="G83" i="5"/>
  <c r="G139" i="5"/>
  <c r="G136" i="5"/>
  <c r="G143" i="5"/>
  <c r="G111" i="5"/>
  <c r="G126" i="5"/>
  <c r="G91" i="5"/>
  <c r="G85" i="5"/>
  <c r="G92" i="5"/>
  <c r="G137" i="5"/>
  <c r="G110" i="5"/>
  <c r="G127" i="5"/>
  <c r="G119" i="5"/>
  <c r="G144" i="5"/>
  <c r="G134" i="5"/>
  <c r="G89" i="5"/>
  <c r="G90" i="5"/>
  <c r="G116" i="5"/>
  <c r="G130" i="5"/>
  <c r="G115" i="5"/>
  <c r="G121" i="5"/>
  <c r="G141" i="5"/>
  <c r="G147" i="5"/>
  <c r="G86" i="5"/>
  <c r="G113" i="5"/>
  <c r="G146" i="5"/>
  <c r="G122" i="5"/>
  <c r="G124" i="5"/>
  <c r="G129" i="5"/>
  <c r="G153" i="5"/>
  <c r="G131" i="5"/>
  <c r="G95" i="5"/>
  <c r="G118" i="5"/>
  <c r="G128" i="5"/>
  <c r="G140" i="5"/>
  <c r="G93" i="5"/>
  <c r="G133" i="5"/>
  <c r="G123" i="5"/>
  <c r="G114" i="5"/>
  <c r="G132" i="5"/>
  <c r="G145" i="5"/>
  <c r="G112" i="5"/>
  <c r="G135" i="5"/>
  <c r="G148" i="5"/>
  <c r="G109" i="5"/>
  <c r="G120" i="5"/>
  <c r="G125" i="5"/>
  <c r="G87" i="5"/>
  <c r="G88" i="5"/>
  <c r="G107" i="5"/>
  <c r="H76" i="5"/>
  <c r="H70" i="5"/>
  <c r="H59" i="5"/>
  <c r="H53" i="5"/>
  <c r="G76" i="5"/>
  <c r="F76" i="5"/>
  <c r="E76" i="5"/>
  <c r="D76" i="5"/>
  <c r="C76" i="5"/>
  <c r="G70" i="5"/>
  <c r="F70" i="5"/>
  <c r="E70" i="5"/>
  <c r="D70" i="5"/>
  <c r="C70" i="5"/>
  <c r="G59" i="5"/>
  <c r="F59" i="5"/>
  <c r="E59" i="5"/>
  <c r="D59" i="5"/>
  <c r="C59" i="5"/>
  <c r="G53" i="5"/>
  <c r="F53" i="5"/>
  <c r="E53" i="5"/>
  <c r="D53" i="5"/>
  <c r="C53" i="5"/>
  <c r="F60" i="5" l="1"/>
  <c r="H77" i="5"/>
  <c r="G60" i="5"/>
  <c r="H60" i="5"/>
  <c r="D60" i="5"/>
  <c r="G77" i="5"/>
  <c r="F77" i="5"/>
  <c r="E77" i="5"/>
  <c r="D77" i="5"/>
  <c r="C77" i="5"/>
  <c r="C60" i="5"/>
  <c r="E60" i="5"/>
  <c r="G29" i="5"/>
  <c r="C35" i="5" s="1"/>
  <c r="F29" i="5"/>
  <c r="E29" i="5"/>
  <c r="C34" i="5" s="1"/>
  <c r="D29" i="5"/>
  <c r="I27" i="5"/>
  <c r="H27" i="5"/>
  <c r="D28" i="5" s="1"/>
  <c r="I25" i="5"/>
  <c r="H25" i="5"/>
  <c r="F26" i="5" s="1"/>
  <c r="I23" i="5"/>
  <c r="C40" i="5" s="1"/>
  <c r="H23" i="5"/>
  <c r="D26" i="5" l="1"/>
  <c r="G26" i="5"/>
  <c r="C41" i="5"/>
  <c r="E28" i="5"/>
  <c r="C42" i="5"/>
  <c r="H29" i="5"/>
  <c r="D30" i="5" s="1"/>
  <c r="I29" i="5"/>
  <c r="E26" i="5"/>
  <c r="F24" i="5"/>
  <c r="F28" i="5"/>
  <c r="G24" i="5"/>
  <c r="G28" i="5"/>
  <c r="D24" i="5"/>
  <c r="E24" i="5"/>
  <c r="C43" i="5" l="1"/>
  <c r="E30" i="5"/>
  <c r="C36" i="5"/>
  <c r="F30" i="5"/>
  <c r="G30" i="5"/>
  <c r="C14" i="5"/>
  <c r="D13" i="5" s="1"/>
  <c r="D42" i="5" l="1"/>
  <c r="D40" i="5"/>
  <c r="D41" i="5"/>
  <c r="D34" i="5"/>
  <c r="D35" i="5"/>
  <c r="D11" i="5"/>
  <c r="D12" i="5"/>
  <c r="C7" i="5"/>
  <c r="D6" i="5" s="1"/>
  <c r="J480" i="3"/>
  <c r="I480" i="3"/>
  <c r="J479" i="3"/>
  <c r="I479" i="3"/>
  <c r="C431" i="3"/>
  <c r="D431" i="3"/>
  <c r="D5" i="5" l="1"/>
  <c r="H410" i="3"/>
  <c r="E410" i="3" s="1"/>
  <c r="F404" i="3"/>
  <c r="E404" i="3"/>
  <c r="D404" i="3"/>
  <c r="C404" i="3"/>
  <c r="G397" i="3"/>
  <c r="H395" i="3" s="1"/>
  <c r="E397" i="3"/>
  <c r="F395" i="3" s="1"/>
  <c r="C397" i="3"/>
  <c r="G387" i="3"/>
  <c r="F387" i="3"/>
  <c r="E387" i="3"/>
  <c r="D387" i="3"/>
  <c r="G386" i="3"/>
  <c r="F386" i="3"/>
  <c r="E386" i="3"/>
  <c r="D386" i="3"/>
  <c r="G385" i="3"/>
  <c r="F385" i="3"/>
  <c r="E385" i="3"/>
  <c r="D385" i="3"/>
  <c r="F384" i="3"/>
  <c r="E384" i="3"/>
  <c r="D384" i="3"/>
  <c r="G384" i="3"/>
  <c r="G380" i="3"/>
  <c r="F380" i="3"/>
  <c r="D380" i="3"/>
  <c r="C359" i="3"/>
  <c r="D357" i="3" s="1"/>
  <c r="C369" i="3" l="1"/>
  <c r="D368" i="3" s="1"/>
  <c r="F388" i="3"/>
  <c r="E388" i="3"/>
  <c r="G388" i="3"/>
  <c r="D388" i="3"/>
  <c r="G410" i="3"/>
  <c r="C410" i="3"/>
  <c r="H394" i="3"/>
  <c r="F394" i="3"/>
  <c r="I397" i="3"/>
  <c r="E398" i="3" s="1"/>
  <c r="D396" i="3"/>
  <c r="D395" i="3"/>
  <c r="F396" i="3"/>
  <c r="D394" i="3"/>
  <c r="H396" i="3"/>
  <c r="D358" i="3"/>
  <c r="D356" i="3"/>
  <c r="G351" i="3"/>
  <c r="H349" i="3" s="1"/>
  <c r="E351" i="3"/>
  <c r="F348" i="3" s="1"/>
  <c r="C351" i="3"/>
  <c r="D348" i="3" s="1"/>
  <c r="D367" i="3" l="1"/>
  <c r="G398" i="3"/>
  <c r="C398" i="3"/>
  <c r="H348" i="3"/>
  <c r="H350" i="3"/>
  <c r="F349" i="3"/>
  <c r="F350" i="3"/>
  <c r="I351" i="3"/>
  <c r="G352" i="3" s="1"/>
  <c r="D350" i="3"/>
  <c r="D349" i="3"/>
  <c r="F342" i="3"/>
  <c r="E342" i="3"/>
  <c r="D342" i="3"/>
  <c r="F339" i="3"/>
  <c r="E339" i="3"/>
  <c r="D339" i="3"/>
  <c r="F336" i="3"/>
  <c r="E336" i="3"/>
  <c r="D336" i="3"/>
  <c r="F333" i="3"/>
  <c r="E333" i="3"/>
  <c r="D333" i="3"/>
  <c r="F324" i="3"/>
  <c r="G323" i="3" s="1"/>
  <c r="E324" i="3"/>
  <c r="D324" i="3"/>
  <c r="D127" i="3"/>
  <c r="C127" i="3"/>
  <c r="C120" i="3"/>
  <c r="D119" i="3" s="1"/>
  <c r="C208" i="3"/>
  <c r="D207" i="3" s="1"/>
  <c r="C195" i="3"/>
  <c r="H177" i="3"/>
  <c r="G177" i="3"/>
  <c r="F177" i="3"/>
  <c r="E177" i="3"/>
  <c r="C177" i="3"/>
  <c r="K176" i="3"/>
  <c r="D194" i="3" s="1"/>
  <c r="J176" i="3"/>
  <c r="D193" i="3" s="1"/>
  <c r="I176" i="3"/>
  <c r="D192" i="3" s="1"/>
  <c r="K175" i="3"/>
  <c r="I175" i="3"/>
  <c r="I149" i="3"/>
  <c r="I148" i="3"/>
  <c r="I147" i="3"/>
  <c r="I140" i="3"/>
  <c r="I139" i="3"/>
  <c r="I138" i="3"/>
  <c r="C183" i="3"/>
  <c r="D182" i="3" s="1"/>
  <c r="G342" i="3" l="1"/>
  <c r="D205" i="3"/>
  <c r="D206" i="3"/>
  <c r="D181" i="3"/>
  <c r="D195" i="3"/>
  <c r="E193" i="3" s="1"/>
  <c r="C352" i="3"/>
  <c r="E352" i="3"/>
  <c r="G322" i="3"/>
  <c r="J177" i="3"/>
  <c r="E125" i="3"/>
  <c r="E126" i="3"/>
  <c r="E124" i="3"/>
  <c r="D117" i="3"/>
  <c r="D118" i="3"/>
  <c r="K177" i="3"/>
  <c r="I177" i="3"/>
  <c r="G150" i="3"/>
  <c r="H149" i="3" s="1"/>
  <c r="E150" i="3"/>
  <c r="C150" i="3"/>
  <c r="D147" i="3" s="1"/>
  <c r="G141" i="3"/>
  <c r="H140" i="3" s="1"/>
  <c r="E141" i="3"/>
  <c r="F140" i="3" s="1"/>
  <c r="C141" i="3"/>
  <c r="D140" i="3" s="1"/>
  <c r="C113" i="3"/>
  <c r="H113" i="3"/>
  <c r="G113" i="3"/>
  <c r="F113" i="3"/>
  <c r="E113" i="3"/>
  <c r="D113" i="3"/>
  <c r="K112" i="3"/>
  <c r="J112" i="3"/>
  <c r="I112" i="3"/>
  <c r="K111" i="3"/>
  <c r="J111" i="3"/>
  <c r="I111" i="3"/>
  <c r="J113" i="3" l="1"/>
  <c r="E194" i="3"/>
  <c r="F138" i="3"/>
  <c r="I113" i="3"/>
  <c r="E192" i="3"/>
  <c r="K113" i="3"/>
  <c r="I150" i="3"/>
  <c r="E151" i="3" s="1"/>
  <c r="D148" i="3"/>
  <c r="H148" i="3"/>
  <c r="D149" i="3"/>
  <c r="F139" i="3"/>
  <c r="I141" i="3"/>
  <c r="E142" i="3" s="1"/>
  <c r="D139" i="3"/>
  <c r="H139" i="3"/>
  <c r="D138" i="3"/>
  <c r="H138" i="3"/>
  <c r="H147" i="3"/>
  <c r="I91" i="3"/>
  <c r="J90" i="3" s="1"/>
  <c r="G91" i="3"/>
  <c r="H90" i="3" s="1"/>
  <c r="E91" i="3"/>
  <c r="C91" i="3"/>
  <c r="D88" i="3" s="1"/>
  <c r="K90" i="3"/>
  <c r="K89" i="3"/>
  <c r="K88" i="3"/>
  <c r="K81" i="3"/>
  <c r="I82" i="3"/>
  <c r="J81" i="3" s="1"/>
  <c r="G82" i="3"/>
  <c r="H80" i="3" s="1"/>
  <c r="E82" i="3"/>
  <c r="F79" i="3" s="1"/>
  <c r="C82" i="3"/>
  <c r="D79" i="3" s="1"/>
  <c r="K80" i="3"/>
  <c r="K79" i="3"/>
  <c r="H71" i="3"/>
  <c r="I70" i="3" s="1"/>
  <c r="F71" i="3"/>
  <c r="G69" i="3" s="1"/>
  <c r="D71" i="3"/>
  <c r="E69" i="3" s="1"/>
  <c r="I62" i="3"/>
  <c r="J61" i="3" s="1"/>
  <c r="G62" i="3"/>
  <c r="H61" i="3" s="1"/>
  <c r="E62" i="3"/>
  <c r="C62" i="3"/>
  <c r="D61" i="3" s="1"/>
  <c r="J80" i="3" l="1"/>
  <c r="G151" i="3"/>
  <c r="J147" i="3"/>
  <c r="J148" i="3"/>
  <c r="J149" i="3"/>
  <c r="C151" i="3"/>
  <c r="J139" i="3"/>
  <c r="G142" i="3"/>
  <c r="J138" i="3"/>
  <c r="C142" i="3"/>
  <c r="J140" i="3"/>
  <c r="G70" i="3"/>
  <c r="K91" i="3"/>
  <c r="J89" i="3"/>
  <c r="C71" i="3"/>
  <c r="F72" i="3" s="1"/>
  <c r="H79" i="3"/>
  <c r="J79" i="3"/>
  <c r="D89" i="3"/>
  <c r="K82" i="3"/>
  <c r="E83" i="3" s="1"/>
  <c r="F80" i="3"/>
  <c r="F81" i="3"/>
  <c r="D90" i="3"/>
  <c r="D80" i="3"/>
  <c r="H89" i="3"/>
  <c r="I69" i="3"/>
  <c r="D81" i="3"/>
  <c r="H81" i="3"/>
  <c r="H88" i="3"/>
  <c r="J88" i="3"/>
  <c r="E70" i="3"/>
  <c r="E63" i="3"/>
  <c r="H60" i="3"/>
  <c r="F60" i="3"/>
  <c r="F61" i="3"/>
  <c r="D60" i="3"/>
  <c r="J60" i="3"/>
  <c r="L90" i="3" l="1"/>
  <c r="M91" i="3"/>
  <c r="I151" i="3"/>
  <c r="G92" i="3"/>
  <c r="C92" i="3"/>
  <c r="I92" i="3"/>
  <c r="L89" i="3"/>
  <c r="L88" i="3"/>
  <c r="E92" i="3"/>
  <c r="I142" i="3"/>
  <c r="D72" i="3"/>
  <c r="H72" i="3"/>
  <c r="L81" i="3"/>
  <c r="C83" i="3"/>
  <c r="L80" i="3"/>
  <c r="G83" i="3"/>
  <c r="L79" i="3"/>
  <c r="I83" i="3"/>
  <c r="I63" i="3"/>
  <c r="G63" i="3"/>
  <c r="C63" i="3"/>
  <c r="L61" i="3"/>
  <c r="L60" i="3"/>
  <c r="K92" i="3" l="1"/>
  <c r="K83" i="3"/>
  <c r="K63" i="3"/>
  <c r="C32" i="3" l="1"/>
  <c r="D30" i="3" s="1"/>
  <c r="C23" i="3"/>
  <c r="D22" i="3" s="1"/>
  <c r="C15" i="3"/>
  <c r="D14" i="3" s="1"/>
  <c r="C7" i="3"/>
  <c r="D6" i="3" s="1"/>
  <c r="I42" i="3"/>
  <c r="J41" i="3" s="1"/>
  <c r="G42" i="3"/>
  <c r="H41" i="3" s="1"/>
  <c r="E42" i="3"/>
  <c r="F41" i="3" s="1"/>
  <c r="C42" i="3"/>
  <c r="D41" i="3" s="1"/>
  <c r="D20" i="3" l="1"/>
  <c r="D21" i="3"/>
  <c r="D31" i="3"/>
  <c r="D29" i="3"/>
  <c r="D13" i="3"/>
  <c r="D5" i="3"/>
  <c r="J40" i="3"/>
  <c r="H40" i="3"/>
  <c r="F40" i="3"/>
  <c r="D40" i="3"/>
  <c r="L7" i="2" l="1"/>
  <c r="M5" i="2" s="1"/>
  <c r="J7" i="2"/>
  <c r="K5" i="2" s="1"/>
  <c r="M6" i="2" l="1"/>
  <c r="K6" i="2"/>
  <c r="C14" i="1" l="1"/>
  <c r="C19" i="1" s="1"/>
  <c r="D19" i="1"/>
  <c r="E16" i="1" s="1"/>
  <c r="E18" i="1" l="1"/>
  <c r="E10" i="1"/>
  <c r="I18" i="1"/>
  <c r="E15" i="1"/>
  <c r="E17" i="1"/>
  <c r="E6" i="1"/>
  <c r="J14" i="1" l="1"/>
  <c r="J15" i="1"/>
  <c r="J17" i="1"/>
  <c r="J16" i="1"/>
  <c r="I20" i="1"/>
  <c r="J13" i="1"/>
  <c r="J11" i="1"/>
  <c r="K14" i="1" l="1"/>
  <c r="K16" i="1"/>
  <c r="K8" i="1"/>
  <c r="K13" i="1"/>
  <c r="K7" i="1"/>
  <c r="I35" i="1"/>
  <c r="L34" i="1" s="1"/>
  <c r="K15" i="1"/>
  <c r="K19" i="1"/>
  <c r="K17" i="1"/>
  <c r="K11" i="1"/>
  <c r="L20" i="1" l="1"/>
</calcChain>
</file>

<file path=xl/sharedStrings.xml><?xml version="1.0" encoding="utf-8"?>
<sst xmlns="http://schemas.openxmlformats.org/spreadsheetml/2006/main" count="1846" uniqueCount="457">
  <si>
    <t>Īpatsvars (%)</t>
  </si>
  <si>
    <t>Virs ES līgumcenu sliekšņa</t>
  </si>
  <si>
    <t>Zem ES līgumcenu sliekšņa</t>
  </si>
  <si>
    <t>Kopā</t>
  </si>
  <si>
    <t>Likuma piemērošanas izņēmumi (PIL 5. panta kārtībā)</t>
  </si>
  <si>
    <t>Pavisam kopā</t>
  </si>
  <si>
    <t>Likuma piemērošanas izņēmumi (PIL 3. panta kārtībā)</t>
  </si>
  <si>
    <t>Iepirkumu  skaits</t>
  </si>
  <si>
    <r>
      <t>8.panta 7.</t>
    </r>
    <r>
      <rPr>
        <vertAlign val="superscript"/>
        <sz val="9.5"/>
        <color rgb="FF000000"/>
        <rFont val="Times New Roman"/>
        <family val="1"/>
        <charset val="186"/>
      </rPr>
      <t>1</t>
    </r>
    <r>
      <rPr>
        <sz val="9.5"/>
        <color rgb="FF000000"/>
        <rFont val="Times New Roman"/>
        <family val="1"/>
        <charset val="186"/>
      </rPr>
      <t xml:space="preserve"> daļa</t>
    </r>
  </si>
  <si>
    <r>
      <t>8.</t>
    </r>
    <r>
      <rPr>
        <vertAlign val="superscript"/>
        <sz val="9.5"/>
        <color rgb="FF000000"/>
        <rFont val="Times New Roman"/>
        <family val="1"/>
        <charset val="186"/>
      </rPr>
      <t>2</t>
    </r>
    <r>
      <rPr>
        <sz val="9.5"/>
        <color rgb="FF000000"/>
        <rFont val="Times New Roman"/>
        <family val="1"/>
        <charset val="186"/>
      </rPr>
      <t xml:space="preserve"> pants</t>
    </r>
  </si>
  <si>
    <t>Noslēgto līgumu summa,  EUR</t>
  </si>
  <si>
    <t>no 4 000 - 41 999,99 EUR</t>
  </si>
  <si>
    <t>1.1.Veicot likumā noteiktās procedūras:</t>
  </si>
  <si>
    <t>1.2.Atvieglotās iepirkumu procedūras:</t>
  </si>
  <si>
    <t>Izņēmumi (PIL 5.panta kārtībā)</t>
  </si>
  <si>
    <t>B daļas iepirkumi:</t>
  </si>
  <si>
    <t>Kopā iepirkumi viena pasūtītāja vajadzībām</t>
  </si>
  <si>
    <t>2. Iepirkumi citu pasūtītāju vajadzībām (centralizētie iepirkumi)</t>
  </si>
  <si>
    <t>2.1. Veicot likumā noteiktās procedūras:</t>
  </si>
  <si>
    <t>Virs ES sliekšņa</t>
  </si>
  <si>
    <t>Zem ES sliekšņa</t>
  </si>
  <si>
    <t>2.2. Atvieglotās iepirkumu procedūras:</t>
  </si>
  <si>
    <t>B daļas iepirkumi</t>
  </si>
  <si>
    <t>Kopā iepirkumi citu pasūtītāju vajadzībām</t>
  </si>
  <si>
    <t>Faktiski izlietotie naudas līdzekļi par iepirkumiem</t>
  </si>
  <si>
    <t>Likuma piemērošanas izņēmumi (PIL 3.panta kārtībā)</t>
  </si>
  <si>
    <t>Noslēgto līgumu summa, EUR</t>
  </si>
  <si>
    <r>
      <t>8.panta 7.</t>
    </r>
    <r>
      <rPr>
        <vertAlign val="superscript"/>
        <sz val="10"/>
        <color rgb="FF000000"/>
        <rFont val="Times New Roman"/>
        <family val="1"/>
        <charset val="186"/>
      </rPr>
      <t>1</t>
    </r>
    <r>
      <rPr>
        <sz val="10"/>
        <color rgb="FF000000"/>
        <rFont val="Times New Roman"/>
        <family val="1"/>
        <charset val="186"/>
      </rPr>
      <t xml:space="preserve"> daļa</t>
    </r>
  </si>
  <si>
    <t>Faktiski izlietotie naudas līdzekļi</t>
  </si>
  <si>
    <t>milj. EUR</t>
  </si>
  <si>
    <t>Decentralizēti noslēgto līgumu summa</t>
  </si>
  <si>
    <t>Centralizēti noslēgto līgumu summa</t>
  </si>
  <si>
    <t>Valsts sektors</t>
  </si>
  <si>
    <t>Pašvaldību sektors</t>
  </si>
  <si>
    <t>Maksājumi izmantojot elektronisko iepirkumu sistēmu EUR</t>
  </si>
  <si>
    <t>Pašvaldības sektors</t>
  </si>
  <si>
    <t>%</t>
  </si>
  <si>
    <t>Decentralizētie iepirkumi</t>
  </si>
  <si>
    <t>Kopējā
līgumcena
(EUR)</t>
  </si>
  <si>
    <t>Būvdarbi</t>
  </si>
  <si>
    <t>Piegāde</t>
  </si>
  <si>
    <t>Līgumcenu sliekšņi</t>
  </si>
  <si>
    <t>Noslēgto līgumu skaits</t>
  </si>
  <si>
    <t>Iepirkumi virs ES līgumcenu sliekšņa</t>
  </si>
  <si>
    <t>Iepirkumi zem ES līgumcenu sliekšņa</t>
  </si>
  <si>
    <t>Iepirkumu skaits</t>
  </si>
  <si>
    <t>Noslēgto līgumu summa (EUR)</t>
  </si>
  <si>
    <t>Vispārīgo vienošanos skaits</t>
  </si>
  <si>
    <t>Pakalpojumi</t>
  </si>
  <si>
    <t>Līgumu summa (EUR)</t>
  </si>
  <si>
    <t>Kopējā līgumu summa (EUR)</t>
  </si>
  <si>
    <t>veicot atklātu konkursu</t>
  </si>
  <si>
    <t>veicot slēgtu konkursu</t>
  </si>
  <si>
    <t>veicot sarunu procedūru</t>
  </si>
  <si>
    <t>veicot metu konkursu</t>
  </si>
  <si>
    <t>Skaits</t>
  </si>
  <si>
    <t>(%)</t>
  </si>
  <si>
    <t>Valsts</t>
  </si>
  <si>
    <t>Pašvaldību</t>
  </si>
  <si>
    <t>Iepirkumu procedūru skaits (virs un zem ES līgumcenu sliekšņa) valsts un pašvaldību sektorā</t>
  </si>
  <si>
    <t>Iepirkumu procedūru (virs un zem ES līgumcenu sliekšņa) skaita īpatsvars pēc iepirkumu veidiem</t>
  </si>
  <si>
    <t>skaits</t>
  </si>
  <si>
    <t>Latvijas</t>
  </si>
  <si>
    <t>Citām Eiropas Savienības valstīm</t>
  </si>
  <si>
    <t>citām valstīm</t>
  </si>
  <si>
    <t>Iepirkumu skaits un noslēgtās līgumu summas (centralizētie un decentralizētie iepirkumi)</t>
  </si>
  <si>
    <t>Noslēgto līgumu summu sadalījums pa iepirkumu grupām</t>
  </si>
  <si>
    <t>Kopējais noslēgto līgumu (iepirkumiem virs un zem ES līgumcenu sliekšņa) summu sadalījums valsts un pašvaldību sektorā</t>
  </si>
  <si>
    <t>Iepirkumu (virs un zem ES līgumcenu sliekšņa) skaita sadalījums pēc procedūru veidiem valsts un pašvaldību sektorā</t>
  </si>
  <si>
    <t>1. Iepirkumi virs un zem ES līgumcenu sliekšņa</t>
  </si>
  <si>
    <t>2. Iepirkumi zem ES līgumcenu sliekšņa</t>
  </si>
  <si>
    <t>būvdarbi</t>
  </si>
  <si>
    <t>piegāde</t>
  </si>
  <si>
    <t>pakalpojumi</t>
  </si>
  <si>
    <t>3. Iepirkumi virs ES līgumcenu sliekšņa</t>
  </si>
  <si>
    <t>Virs ES līgumcenu sliekšņa iepirkumu procedūras valsts un pašvaldību sektorā</t>
  </si>
  <si>
    <t>Līguma summa</t>
  </si>
  <si>
    <t>Piegādātāji</t>
  </si>
  <si>
    <t>Līgumu skaits</t>
  </si>
  <si>
    <t>Citas Eiropas Savienības valstis</t>
  </si>
  <si>
    <t>Citas valstis</t>
  </si>
  <si>
    <t>Zem ES līgumcenu sliekšņa noslēgto līgumu skaita sadalījums pēc piegādātāju valstiskās piederības</t>
  </si>
  <si>
    <t>4. Iepirkumi Publisko iepirkumu likuma 8.2 panta kārtībā</t>
  </si>
  <si>
    <t>5. Publisko iepirkumu likuma 2.pielikuma B daļā minēto pakalpojumu iepirkumi</t>
  </si>
  <si>
    <t>6. Iepirkumi, kuriem piemēroti iepirkuma procedūru un Publisko iepirkumu likuma piemērošanas izņēmumi</t>
  </si>
  <si>
    <t>Paziņojumu skaits</t>
  </si>
  <si>
    <t>Noslēgto līgumu un vispārīgo vienošanos skaits</t>
  </si>
  <si>
    <t>Vidējā līguma/ vispārīgās vienošanās vērtība (EUR)</t>
  </si>
  <si>
    <t>Noslēgto līgumu un vispārīgo vienošanos summa (EUR)</t>
  </si>
  <si>
    <t>Kopējā līgumu summa (EUR) bez PVN</t>
  </si>
  <si>
    <t>Kopā:</t>
  </si>
  <si>
    <t>īpatsvars (%)</t>
  </si>
  <si>
    <t>Piegādātāji no</t>
  </si>
  <si>
    <t>citām ES valstīm</t>
  </si>
  <si>
    <t>Līgumu  un vispārīgo vienošanos skaits</t>
  </si>
  <si>
    <t>Publisko iepirkumu likuma 2.pielikuma B daļas pakalpojumu iepirkumu noslēgto līgumu summu sadalījums valsts un pašvaldību sektorā</t>
  </si>
  <si>
    <t>Līgumcenu robežas</t>
  </si>
  <si>
    <t>Noslēgto līgumu summa (EUR) bez PVN</t>
  </si>
  <si>
    <t>no 4000 līdz 41999,99 EUR</t>
  </si>
  <si>
    <t>Līgumcenu robeža</t>
  </si>
  <si>
    <t>Publisko iepirkumu likuma 2.pielikuma B daļas pakalpojumu iepirkumu noslēgto līgumu un vispārīgo vienošanos skaita sadalījums pēc piegādātāju valstiskās piederības</t>
  </si>
  <si>
    <t>Publisko iepirkuma likuma 3. panta pamatojums</t>
  </si>
  <si>
    <t>Noslēgtā iepirkuma līguma līgumcena (EUR) bez PVN</t>
  </si>
  <si>
    <t>1.daļas 1.punkts</t>
  </si>
  <si>
    <t>1.daļas 2.punkts</t>
  </si>
  <si>
    <t>1.daļas 3.punkts</t>
  </si>
  <si>
    <t>1.daļas 4.punkts</t>
  </si>
  <si>
    <t>1.daļas 4.1.punkts</t>
  </si>
  <si>
    <t>1.daļas 6.punkts</t>
  </si>
  <si>
    <t>1.daļas 7.punkts</t>
  </si>
  <si>
    <t>1.daļas 8.punkts</t>
  </si>
  <si>
    <t>1.daļas 9.punkts</t>
  </si>
  <si>
    <t>1.daļas 10.punkts</t>
  </si>
  <si>
    <t>2.daļas 1.punkts</t>
  </si>
  <si>
    <t>2.daļas 2.punkts</t>
  </si>
  <si>
    <t>2.daļas 3.punkts</t>
  </si>
  <si>
    <t>4.daļa</t>
  </si>
  <si>
    <t>Publisko iepirkumu likuma 3. pantā minētie piemērošanas izņēmumi valsts un pašvaldību sektorā</t>
  </si>
  <si>
    <t>Publisko iepirkumu likuma 5. pantā noteiktie iepirkuma procedūru piemērošanas izņēmumi</t>
  </si>
  <si>
    <t>Noslēgto iepirkuma līgumu skaits</t>
  </si>
  <si>
    <t>Noslēgto iepirkuma līgumu summa (EUR) bez PVN</t>
  </si>
  <si>
    <t>Līgumi par piegādēm vai pakalpojumiem, kurus sabiedrisko pakalpojumu sniedzējs sniedz, veicot Sabiedrisko pakalpojumu sniedzēju iepirkumu likuma 3., 4., 5., 6. Un 7. pantā minētās darbības šajos pantos noteiktajās jomās</t>
  </si>
  <si>
    <t>Līgumi par iespieddarbu, elektronisko izdevumu, rokrakstu u.c. dokumentu iepirkumu bibliotēku krājumu papildināšanai vai izglītības un pētniecības procesa organizēšanai izglītības iestādēs un valsts un universitāšu dibinātās zinātniskajās institūcijās</t>
  </si>
  <si>
    <t>Līgumi par tādu priekšmetu iepirkumu muzeju krājumu papildināšanai, kuriem ir mākslinieciska, kultūrvēsturiska, zinātniska vai morāla vērtība</t>
  </si>
  <si>
    <t>Līgumi par Latvijas Republikas diplomātisko, konsulāro un citu pārstāvniecību, kā arī to Nacionālo bruņoto spēku vienību iepirkumiem ārvalstīs, kas piedalās starptautiskajās operācijās un starptautiskajās mācībās</t>
  </si>
  <si>
    <t>Līgumi par preču un pakalpojumu iepirkumiem, ko veic kredītiestādes savas darbības nodrošināšanai</t>
  </si>
  <si>
    <t>Līgumi par piegādēm un pakalpojumiem privāto tiesību juridiskās personas pilnībā finansēta pētniecības un izstrādes līguma izpildei valsts vai augstskolas izveidotā zinātniskajā institūcijā, kas reģistrēta zinātnisko institūciju reģistrā, ja par šīm piegādēm un pakalpojumiem pilnībā atlīdzina no līdzekļiem, kuri saņemti par šā pētniecības un izstrādes līguma izpildi</t>
  </si>
  <si>
    <t>Līgumi par materiālu, reaģentu un komponentu piegādi eksperimentu veikšanai, maketu un prototipu izstrādei valsts vai augstskolas izveidotā zinātniskajā institūcijā, kas reģistrēta zinātnisko institūciju reģistrā, ja šo materiālu, reaģentu un komponentu nepieciešamību, to parametrus vai daudzumu nosaka pētniecības vai izstrādes procesa norise</t>
  </si>
  <si>
    <t>Līgumi par zinātniskās publikācijas publicēšanu zinātniskajā periodikā vai citā zinātniskā izdevumā un par to samaksā vai par to zinātniekam atlīdzina valsts vai augstskolas izveidota zinātniskā institūcija, kas reģistrēta zinātnisko institūciju reģistrā</t>
  </si>
  <si>
    <t>Centralizēti veikto iepirkumu noslēgto līgumu summu sadalījums valsts un pašvaldību sektorā</t>
  </si>
  <si>
    <t>Centralizēti veikto iepirkumu līgumu summu sadalījums pēc iepirkumu veidiem</t>
  </si>
  <si>
    <t>Procedūru
skaits</t>
  </si>
  <si>
    <t>Centralizētie iepirkumi</t>
  </si>
  <si>
    <t>Virs un zem ES līgumcenu sliekšņa noslēgto līgumu summu sadalījums valsts un pašvaldību sektorā</t>
  </si>
  <si>
    <t>Piegādātāju skaits no:</t>
  </si>
  <si>
    <t>Latvija</t>
  </si>
  <si>
    <t>Procedūru skaits</t>
  </si>
  <si>
    <t>Piegādātāju skaits</t>
  </si>
  <si>
    <t>Atklāts konkurss</t>
  </si>
  <si>
    <t>Slēgts konkurss</t>
  </si>
  <si>
    <t>Sarunu procedūra</t>
  </si>
  <si>
    <t>Konkursa dialogs</t>
  </si>
  <si>
    <t>Virs un zem ES līgumu cenu sliekšņa centralizēti veikto iepirkumu līgumu summu sadalījums pēc iepirkumu veicēja</t>
  </si>
  <si>
    <t>Ekonomikas ministrija</t>
  </si>
  <si>
    <t>Kopā valsts sektorā</t>
  </si>
  <si>
    <t>Rēzeknes pilsētas dome</t>
  </si>
  <si>
    <t>Limbažu novada pašvaldība</t>
  </si>
  <si>
    <t>Bauskas novada administrācija</t>
  </si>
  <si>
    <t>Liepājas pilsētas pašvaldība</t>
  </si>
  <si>
    <t>Jūrmalas pilsētas dome</t>
  </si>
  <si>
    <t>Jelgavas pilsētas dome</t>
  </si>
  <si>
    <t>Tukuma novada dome</t>
  </si>
  <si>
    <t>Kopā pašvaldību sektorā</t>
  </si>
  <si>
    <t>Iestāde</t>
  </si>
  <si>
    <t>Centrālā finanšu un līgumu aģentūra</t>
  </si>
  <si>
    <t>Rīgas Tehniskā universitāte</t>
  </si>
  <si>
    <t>Valsts reģionālās attīstības aģentūra</t>
  </si>
  <si>
    <t>Valsts aizsardzības militāro objektu un iepirkumu centrs</t>
  </si>
  <si>
    <t>Nodrošinājuma valsts aģentūra</t>
  </si>
  <si>
    <t>Īpatsvars sektorā (%)</t>
  </si>
  <si>
    <t>Īpatsvars kopā (%)</t>
  </si>
  <si>
    <t>Cēsu novada pašvaldība</t>
  </si>
  <si>
    <t>Madonas novada pašvaldība</t>
  </si>
  <si>
    <t>Salacgrīvas novada dome</t>
  </si>
  <si>
    <t>PSIA "Ventspils labiekārtošanas kombināts"</t>
  </si>
  <si>
    <t>Alūksnes novada pašvaldība</t>
  </si>
  <si>
    <t>Rīgas domes Labklājības departaments</t>
  </si>
  <si>
    <t>Rīgas domes Informācijas tehnoloģiju centrs</t>
  </si>
  <si>
    <t>Balvu novada pašvaldība</t>
  </si>
  <si>
    <t>Gulbenes novada dome</t>
  </si>
  <si>
    <t>Iecavas novada dome</t>
  </si>
  <si>
    <t>Rīgas domes Plānošanas, iepirkumu un kontroles nodaļa</t>
  </si>
  <si>
    <t>Saldus novada pašvaldība</t>
  </si>
  <si>
    <t>Daugavpils pilsētas dome</t>
  </si>
  <si>
    <t>Pašvaldības SIA "Ventspils nekustamie īpašumi"</t>
  </si>
  <si>
    <t>Lielvārdes novada pašvaldība</t>
  </si>
  <si>
    <t>2. Publisko iepirkumu likuma 2.pielikuma B daļā minēto pakalpojumu iepirkumi</t>
  </si>
  <si>
    <t>Publisko iepirkumu likuma 2.pielikuma B daļas pakalpojumu iepirkumu piegādātāju skaita sadalījums pēc valstiskās piederības</t>
  </si>
  <si>
    <t>Piegādātāju skaits no Latvijas</t>
  </si>
  <si>
    <t>3. Iepirkumi Publisko iepirkumu likuma 8.2 panta kārtībā</t>
  </si>
  <si>
    <t>Noslēgtā līgumu summa (EUR)</t>
  </si>
  <si>
    <t>1. Būvniecības iepirkumi</t>
  </si>
  <si>
    <t>Līgumcenu robežas un iepirkuma veidi</t>
  </si>
  <si>
    <t>Rindas kods</t>
  </si>
  <si>
    <t>Iepirkuma procedūru skaits</t>
  </si>
  <si>
    <t>Informatīvo paziņojumu par noslēgtajiem līgumiem skaits</t>
  </si>
  <si>
    <t>Iepirkuma līgumu skaits ar komersantiem un pretendentu skaits no</t>
  </si>
  <si>
    <t>Citām ES valstīm</t>
  </si>
  <si>
    <t>Citām valstīm</t>
  </si>
  <si>
    <t>A</t>
  </si>
  <si>
    <t>B</t>
  </si>
  <si>
    <t>Iepirkuma procedūras, kuru līgumcena ir vienāda ar Eiropas Savienības līgumcenu robežu vai lielāka par to</t>
  </si>
  <si>
    <t>Veicot atklātu konkursu</t>
  </si>
  <si>
    <t>Veicot slēgtu konkursu</t>
  </si>
  <si>
    <t>Veicot sarunu procedūru</t>
  </si>
  <si>
    <t>Veicot konkursa dialogu</t>
  </si>
  <si>
    <t>Iepirkuma procedūras, kuru līgumcena ir mazāka par Eiropas Savienības līgumcenu robežu</t>
  </si>
  <si>
    <r>
      <t>Publisko iepirkumu likuma 8.</t>
    </r>
    <r>
      <rPr>
        <b/>
        <vertAlign val="superscript"/>
        <sz val="10"/>
        <color theme="1"/>
        <rFont val="Calibri"/>
        <family val="2"/>
        <charset val="186"/>
        <scheme val="minor"/>
      </rPr>
      <t>2</t>
    </r>
    <r>
      <rPr>
        <b/>
        <sz val="10"/>
        <color theme="1"/>
        <rFont val="Calibri"/>
        <family val="2"/>
        <charset val="186"/>
        <scheme val="minor"/>
      </rPr>
      <t xml:space="preserve"> panta noteiktajā kārtībā veiktie iepirkumi</t>
    </r>
  </si>
  <si>
    <r>
      <t>Veicot iepirkumus saskaņā ar Publisko iepirkumu likuma 8.</t>
    </r>
    <r>
      <rPr>
        <vertAlign val="superscript"/>
        <sz val="8"/>
        <color theme="1"/>
        <rFont val="Calibri"/>
        <family val="2"/>
        <charset val="186"/>
        <scheme val="minor"/>
      </rPr>
      <t>2</t>
    </r>
    <r>
      <rPr>
        <sz val="8"/>
        <color theme="1"/>
        <rFont val="Calibri"/>
        <family val="2"/>
        <charset val="186"/>
        <scheme val="minor"/>
      </rPr>
      <t xml:space="preserve"> pantu</t>
    </r>
  </si>
  <si>
    <t>2. Piegādes iepirkumi</t>
  </si>
  <si>
    <t xml:space="preserve">Noslēgto iepirkuma līgumu skaits </t>
  </si>
  <si>
    <t>3. Pakalpojumu iepirkumi</t>
  </si>
  <si>
    <t>Informatīvo paziņojumu par noslēgtajiem līgumiem/ paziņojumu par iepirkuma procedūras rezultātiem skaits</t>
  </si>
  <si>
    <t>Veicot metu konkursu</t>
  </si>
  <si>
    <t>Publisko iepirkumu likuma 8. panta septītajā daļā noteiktajā kārtībā veiktie iepirkumi</t>
  </si>
  <si>
    <t>Veicot Publisko iepirkumu likuma 2.pielikuma “Pakalpojumu līgumu nomenklatūra” B daļā minēto pakalpojumu iepirkumus, kuru līgumcena ir vienāda ar Eiropas Savienības līgumcenu robežu vai lielāka par to</t>
  </si>
  <si>
    <t>Veicot Publisko iepirkumu likuma 2.pielikuma “Pakalpojumu līgumu nomenklatūra” B daļā minēto pakalpojumu iepirkumus, kuru līgumcena ir mazāka par Eiropas Savienības līgumcenu robežu</t>
  </si>
  <si>
    <r>
      <t>Publisko iepirkumu likuma 8.panta 7</t>
    </r>
    <r>
      <rPr>
        <b/>
        <vertAlign val="superscript"/>
        <sz val="10"/>
        <color theme="1"/>
        <rFont val="Calibri"/>
        <family val="2"/>
        <charset val="186"/>
        <scheme val="minor"/>
      </rPr>
      <t>1</t>
    </r>
    <r>
      <rPr>
        <b/>
        <sz val="10"/>
        <color theme="1"/>
        <rFont val="Calibri"/>
        <family val="2"/>
        <charset val="186"/>
        <scheme val="minor"/>
      </rPr>
      <t>. daļā noteiktajā kārtībā veiktie iepirkumi</t>
    </r>
  </si>
  <si>
    <r>
      <t>Veicot iepirkumus saskaņā ar Publisko iepirkumu likuma 8.panta 7</t>
    </r>
    <r>
      <rPr>
        <vertAlign val="superscript"/>
        <sz val="8"/>
        <color theme="1"/>
        <rFont val="Calibri"/>
        <family val="2"/>
        <charset val="186"/>
        <scheme val="minor"/>
      </rPr>
      <t>1</t>
    </r>
    <r>
      <rPr>
        <sz val="8"/>
        <color theme="1"/>
        <rFont val="Calibri"/>
        <family val="2"/>
        <charset val="186"/>
        <scheme val="minor"/>
      </rPr>
      <t>.daļu</t>
    </r>
  </si>
  <si>
    <t>Veicot Publisko iepirkumu likuma 2.pielikuma “Pakalpojumu līgumu nomenklatūra” B daļā minēto pakalpojumu iepirkumus</t>
  </si>
  <si>
    <t>4. Iepirkuma procedūru piemērošanas izņēmumi</t>
  </si>
  <si>
    <t>5. Faktiski izlietotie naudas līdzekļi</t>
  </si>
  <si>
    <t>Pārskata gadā veiktie maksājumi par iepirkumiem</t>
  </si>
  <si>
    <t>Tajā skaitā maksājumi par iepirkumiem, kas veikti, izmantojot elektronisko iepirkumu sistēmu</t>
  </si>
  <si>
    <t>Faktiski izlietotie naudas līdzekļi (EUR) ar PVN</t>
  </si>
  <si>
    <r>
      <t xml:space="preserve">6. Citi iepirkumi </t>
    </r>
    <r>
      <rPr>
        <sz val="12"/>
        <color theme="1"/>
        <rFont val="Times New Roman"/>
        <family val="1"/>
        <charset val="186"/>
      </rPr>
      <t>(neveicot normatīvajos aktos noteiktās prasības)</t>
    </r>
  </si>
  <si>
    <t>Iepirkuma veids</t>
  </si>
  <si>
    <t>Citu pasūtītāju vajadzībām (centralizētie iepirkumi)</t>
  </si>
  <si>
    <t>Piegādātāju skaits no</t>
  </si>
  <si>
    <t>Piedāvāto līgumcenu summa (EUR) bez PVN</t>
  </si>
  <si>
    <t>Pasūtītāju skaits</t>
  </si>
  <si>
    <t>7. Publisko iepirkumu likuma piemērošanas izņēmumi</t>
  </si>
  <si>
    <t>procedūru skaits</t>
  </si>
  <si>
    <t>CPV kods</t>
  </si>
  <si>
    <t>CPV koda atšifrējums</t>
  </si>
  <si>
    <t>30000000-9</t>
  </si>
  <si>
    <t>Biroja un skaitļošanas tehnika, aprīkojums un piederumi, izņemot mēbeles un programmatūru.</t>
  </si>
  <si>
    <t>34000000-7</t>
  </si>
  <si>
    <t>Transporta iekārtas un palīgiekārtas transportēšanai.</t>
  </si>
  <si>
    <t>Noslēgto iepirkuma līgumu/vispārīgo vienošanos skaits</t>
  </si>
  <si>
    <t>09000000-3</t>
  </si>
  <si>
    <t>Naftas produkti, degviela, elektroenerģija un pārējie enerģijas avoti.</t>
  </si>
  <si>
    <t>15000000-8</t>
  </si>
  <si>
    <t>Pārtikas produkti, dzērieni, tabaka un saistītā produkcija.</t>
  </si>
  <si>
    <t>16000000-5</t>
  </si>
  <si>
    <t>Lauksaimniecības tehnika.</t>
  </si>
  <si>
    <t>33000000-0</t>
  </si>
  <si>
    <t>Medicīniskās ierīces, ārstniecības vielas un personiskās higiēnas preces.</t>
  </si>
  <si>
    <t>39000000-2</t>
  </si>
  <si>
    <t>Mēbeles (arī biroja mēbeles), mēbelējums, mājsaimniecības ierīces (izņemot apgaismojumu) un tīrīšanas produkti.</t>
  </si>
  <si>
    <t>50000000-5</t>
  </si>
  <si>
    <t>Remonta un apkopes pakalpojumi.</t>
  </si>
  <si>
    <t>55000000-0</t>
  </si>
  <si>
    <t>Viesnīcu, restorānu un mazumtirdzniecības pakalpojumi.</t>
  </si>
  <si>
    <t>60000000-8</t>
  </si>
  <si>
    <t>Transporta pakalpojumi (izņemot atkritumu transportu).</t>
  </si>
  <si>
    <t>66000000-0</t>
  </si>
  <si>
    <t>Finanšu un apdrošināšanas pakalpojumi.</t>
  </si>
  <si>
    <t>72000000-5</t>
  </si>
  <si>
    <t>IT pakalpojumi konsultēšana, programmatūras izstrāde, internets un atbalsts.</t>
  </si>
  <si>
    <t>79000000-4</t>
  </si>
  <si>
    <t>Uzņēmējdarbības pakalpojumi: tiesības, tirgzinība, konsultēšana, darbinieku vervēšana, iespiešana un drošība.</t>
  </si>
  <si>
    <t>90000000-7</t>
  </si>
  <si>
    <t>Notekūdeņu, atkritumu, tīrīšanas un vides pakalpojumi.</t>
  </si>
  <si>
    <t>KOPĀ:</t>
  </si>
  <si>
    <t>18000000-9</t>
  </si>
  <si>
    <t>Apģērbi, apavi, bagāžas somas un aksesuāri.</t>
  </si>
  <si>
    <t>24000000-4</t>
  </si>
  <si>
    <t>Ķīmiskie produkti.</t>
  </si>
  <si>
    <t>35000000-4</t>
  </si>
  <si>
    <t>Drošības, ugunsdzēsības, policijas un aizsardzības aprīkojums.</t>
  </si>
  <si>
    <t>44000000-0</t>
  </si>
  <si>
    <t>Būvkonstrukcijas un materiāli, būvniecības palīgmateriāli (izņemot elektroierīces).</t>
  </si>
  <si>
    <t>48000000-8</t>
  </si>
  <si>
    <t>Programmatūras pakotne un informācijas sistēmas.</t>
  </si>
  <si>
    <t>63000000-9</t>
  </si>
  <si>
    <t>Ar transportu saistītie pakalpojumi un palīgpakalpojumi; ceļojumu aģentūru pakalpojumi.</t>
  </si>
  <si>
    <t>64000000-6</t>
  </si>
  <si>
    <t>Pasta un telekomunikāciju pakalpojumi.</t>
  </si>
  <si>
    <t>Virs ES līgumcenu sliekšņa noslēgto līgumu summu sadalījums pēc piegādātāju valstiskās piederības</t>
  </si>
  <si>
    <t>Komersantu valstiskā piederība</t>
  </si>
  <si>
    <t>Lietuva</t>
  </si>
  <si>
    <t>Igaunija</t>
  </si>
  <si>
    <t>Vācija</t>
  </si>
  <si>
    <t>Somija</t>
  </si>
  <si>
    <t>Zviedrija</t>
  </si>
  <si>
    <t>8. panta 7.daļā noteiktajā kārtībā veiktie PIL 2. pielikuma B daļas pakalpojumu iepirkumi:</t>
  </si>
  <si>
    <t>1.3. Iepirkumi, nepiemērojot normatīvajos aktos noteiktās prasības</t>
  </si>
  <si>
    <t>Noslēgto līgumu summu (virs un zem ES līgumcenu sliekšņa) īpatsvars pēc iepirkumu veida</t>
  </si>
  <si>
    <t>Sektors</t>
  </si>
  <si>
    <t>Noslēgto līgumu un vispārīgo vienošanos (iepirkumiem virs un zem ES līgumcenu sliekšņa) sadalījums pēc piegādātāju valstiskās piederības</t>
  </si>
  <si>
    <t>Līgumu un vispārīgo vienošanos skaits ar komersantiem no:</t>
  </si>
  <si>
    <t>Iepirkumu
skaits</t>
  </si>
  <si>
    <t>Iepirkumu skaita un noslēgto līgumu summu sadalījums pa sektoriem un pēc iepirkumu veida</t>
  </si>
  <si>
    <t>Procedūru
skaits (%)</t>
  </si>
  <si>
    <t>Līgumcena (%)</t>
  </si>
  <si>
    <t>Iepirkumu (zem ES līgumcenu sliekšņa) skaita sadalījums pēc procedūru un iepirkumu veida valsts sektorā</t>
  </si>
  <si>
    <t>Iepirkumu (zem ES līgumcenu sliekšņa) skaita sadalījums pēc procedūru un iepirkumu veida pašvaldību sektorā</t>
  </si>
  <si>
    <t>Zem ES līgumcenu sliekšņa procedūru skaits valsts un pašvaldību sektorā pēc iepirkumu veida</t>
  </si>
  <si>
    <t>Zem ES līgumcenu sliekšņa noslēgto līgumu summa valsts un pašvaldību sektorā pēc iepirkumu veida (milj. EUR)</t>
  </si>
  <si>
    <t>Zem ES līgumcenu sliekšņa noslēgto līgumu summu sadalījums pēc iepirkumu veida</t>
  </si>
  <si>
    <t xml:space="preserve">Valsts </t>
  </si>
  <si>
    <t>Publisko iepirkumu likuma 2.pielikuma B daļā minēto pakalpojumu iepirkumu sadalījums pa sektoriem</t>
  </si>
  <si>
    <t>Publisko iepirkumu likuma 5. pantā noteikto iepirkuma procedūru piemērošanas izņēmumi</t>
  </si>
  <si>
    <t>Publisko iepirkumu likuma 5. pantā noteikto iepirkuma procedūru piemērošanas izņēmumu sadalījums pa sektoriem</t>
  </si>
  <si>
    <t>7. Iepirkumi, nepiemērojot normatīvajos aktos noteiktās prasības</t>
  </si>
  <si>
    <t>Iepirkumi, kas veikti, nepiemērojot Publisko iepirkumu likumā noteiktās prasības, pēc iepirkumu veida un sektora</t>
  </si>
  <si>
    <t>Virs un zem ES līgumcenu sliekšņa noslēgto līgumu summu sadalījums pēc iepirkumu veida</t>
  </si>
  <si>
    <t>1.Iepirkumi, kuri veikti, piemērojot Publisko iepirkumu likumā noteiktās procedūras</t>
  </si>
  <si>
    <t>Iepirkumu procedūru skaita (virs un zem ES līgumcenu sliekšņa) un noslēgto līgumu summu sadalījums pa sektoriem un pēc iepirkumu veida</t>
  </si>
  <si>
    <t>Virs un zem ES līgumcenu sliekšņa iepirkumu sadalījums pēc veikto iepirkumu procedūru veida valsts sektorā</t>
  </si>
  <si>
    <t>Virs ES līgumcenu  sliekšņa</t>
  </si>
  <si>
    <t>Piedāvāto līgumcenu summa, bez PVN, EUR</t>
  </si>
  <si>
    <t>Virs un zem ES līgumcenu sliekšņa iepirkumu sadalījums pēc veikto iepirkumu procedūru veida pašvaldību sektorā</t>
  </si>
  <si>
    <t>Virs ES līgumcenu sliekšņa centralizēto iepirkumu līgumu summu sadalījums pēc CPV kodiem valsts sektorā</t>
  </si>
  <si>
    <t>Virs ES līgumcenu sliekšņa centralizēto iepirkumu līgumu summu sadalījums pēc CPV kodiem pašvaldību sektorā</t>
  </si>
  <si>
    <t>Faktiski izlietotie naudas līdzekļi (EUR)</t>
  </si>
  <si>
    <t>Iepirkumu (virs ES līgumcenu sliekšņa) skaita sadalījums pēc procedūru un iepirkumu veida valsts sektorā</t>
  </si>
  <si>
    <t>Iepirkumu (virs ES līgumcenu sliekšņa) skaita sadalījums pēc procedūru un iepirkumu veida pašvaldību sektorā</t>
  </si>
  <si>
    <t>Virs ES līgumcenu sliekšņa procedūru skaits valsts un pašvaldību sektorā pēc iepirkumu veida</t>
  </si>
  <si>
    <t>Virs ES līgumcenu sliekšņa noslēgto līgumu summa valsts un pašvaldību sektorā pēc iepirkumu veida (milj. EUR)</t>
  </si>
  <si>
    <t>Kopējā līgumcena (EUR)</t>
  </si>
  <si>
    <t>Virs ES līgumcenu sliekšņa iepirkumu kopējā līgumcena valsts un pašvaldību sektorā</t>
  </si>
  <si>
    <t>Virs ES līgumcenu sliekšņa iepirkuma līgumu skaits, noslēgto līgumu summa un vidējā līguma vērtība valsts un pašvaldību sektorā</t>
  </si>
  <si>
    <t>Virs ES līgumcenu sliekšņa noslēgto līgumu summu sadalījums pēc iepirkumu veida</t>
  </si>
  <si>
    <t>Virs ES līgumcenu sliekšņa noslēgto līgumu un vispārīgo vienošanos summu un skaita sadalījums pēc piegādātāju valstiskās piederības</t>
  </si>
  <si>
    <t>Noslēgto līgumu  un vispārīgo vienošanos summa (EUR)</t>
  </si>
  <si>
    <t>Ārvalstīm</t>
  </si>
  <si>
    <t>Noslēgto līgumu summa ar komersantiem no</t>
  </si>
  <si>
    <t>EUR</t>
  </si>
  <si>
    <t>Virs ES līgumcenu sliekšņa noslēgto līgumu summu sadalījums valsts un pašvaldību sektorā pēc piegādātāju valstiskās piederības</t>
  </si>
  <si>
    <t>Līgumu un vispārīgo vienošanos skaits</t>
  </si>
  <si>
    <t>ASV</t>
  </si>
  <si>
    <t>Norvēģija</t>
  </si>
  <si>
    <t>Polija</t>
  </si>
  <si>
    <t>Čehija</t>
  </si>
  <si>
    <t>Šveice</t>
  </si>
  <si>
    <t>Austrija</t>
  </si>
  <si>
    <t>Francija</t>
  </si>
  <si>
    <t>Nīderlande</t>
  </si>
  <si>
    <t>45000000-7</t>
  </si>
  <si>
    <t>Celtniecības darbi.</t>
  </si>
  <si>
    <t>38000000-5</t>
  </si>
  <si>
    <t>Laboratorijas, optiskās un precīzijas ierīces (izņemot brilles).</t>
  </si>
  <si>
    <t>71000000-8</t>
  </si>
  <si>
    <t>Arhitektūras, būvniecības, inženiertehniskie un pārbaudes pakalpojumi.</t>
  </si>
  <si>
    <t>32000000-3</t>
  </si>
  <si>
    <t>Radio, televīzijas, komunikāciju, telekomunikāciju un saistītās iekārtas un aparāti.</t>
  </si>
  <si>
    <t>73000000-2</t>
  </si>
  <si>
    <t>Pētniecības un izstrādes pakalpojumi un saistītie konsultāciju pakalpojumi.</t>
  </si>
  <si>
    <t>Virs ES līgumcenu sliekšņa noslēgto līgumu un vispārīgo vienošanos skaita un  līgumcenu sadalījums valsts sektorā pēc CPV koda</t>
  </si>
  <si>
    <t>Noslēgto iepirkuma līgumu un vispārīgo vienošanos skaits</t>
  </si>
  <si>
    <t>Virs ES līgumcenu sliekšņa noslēgto līgumu un vispārīgo vienošanos skaita un  līgumcenu sadalījums pašvaldību sektorā pēc CPV koda</t>
  </si>
  <si>
    <t>Lauksaimniecības, saimniecības, zivsaimniecības, mežsaimniecības un saistītā produkcija.</t>
  </si>
  <si>
    <t>03000000-1</t>
  </si>
  <si>
    <t>14000000-1</t>
  </si>
  <si>
    <t>Raktuvju, parasto metālu un saistītā produkcija.</t>
  </si>
  <si>
    <t>19000000-6</t>
  </si>
  <si>
    <t>Āda un audumi, plastmasas materiāli un gumija.</t>
  </si>
  <si>
    <t>31000000-6</t>
  </si>
  <si>
    <t>Elektriskie mehānismi, aparāti, iekārtas un palīgmateriāli; apgaismojums.</t>
  </si>
  <si>
    <t>37000000-8</t>
  </si>
  <si>
    <t>Mūzikas instrumenti, sporta preces, spēles, rotaļlietas, amatniecības izstrādājumi, mākslas priekšmeti un piederumi.</t>
  </si>
  <si>
    <t>42000000-6</t>
  </si>
  <si>
    <t>Ražošanas iekārtas.</t>
  </si>
  <si>
    <t>70000000-1</t>
  </si>
  <si>
    <t>Nekustamā īpašuma pakalpojumi.</t>
  </si>
  <si>
    <t>85000000-9</t>
  </si>
  <si>
    <t>Veselības un sociālie pakalpojumi.</t>
  </si>
  <si>
    <t>92000000-1</t>
  </si>
  <si>
    <t>Atpūtas, kultūras un sporta pakalpojumi.</t>
  </si>
  <si>
    <t>98000000-3</t>
  </si>
  <si>
    <t>Citi kopienas, sociālie un personālie pakalpojumi.</t>
  </si>
  <si>
    <t>43000000-3</t>
  </si>
  <si>
    <t>Kalnrūpniecības iekārtas, iekārtas darbiem karjeros un būvniecības aprīkojums.</t>
  </si>
  <si>
    <t>Valsts ieņēmumu dienests</t>
  </si>
  <si>
    <t>VSIA "Bērnu klīniskā universitātes slimnīca"</t>
  </si>
  <si>
    <t>Izglītības un zinātnes ministrija</t>
  </si>
  <si>
    <t>Ventspils novada dome</t>
  </si>
  <si>
    <t>Ventspils pilsētas pašvaldības iestāde "Komunālā pārvalde"</t>
  </si>
  <si>
    <t>Pavisam kopā:</t>
  </si>
  <si>
    <r>
      <t>Iepirkumu, kas veikti saskaņā ar Publisko iepirkumu likuma 8.panta 7.</t>
    </r>
    <r>
      <rPr>
        <b/>
        <vertAlign val="superscript"/>
        <sz val="12"/>
        <rFont val="Times New Roman"/>
        <family val="1"/>
        <charset val="186"/>
      </rPr>
      <t>1</t>
    </r>
    <r>
      <rPr>
        <b/>
        <sz val="12"/>
        <rFont val="Times New Roman"/>
        <family val="1"/>
        <charset val="186"/>
      </rPr>
      <t xml:space="preserve"> daļu, sadalījums pa sektoriem</t>
    </r>
  </si>
  <si>
    <t>Kurzemes plānošanas reģions</t>
  </si>
  <si>
    <t>Biedrība "Latvijas Nedzirdīgo savienība"</t>
  </si>
  <si>
    <t>Latvijas Republikas Labklājības ministrija</t>
  </si>
  <si>
    <t>Latvijas Valsts prezidenta kanceleja</t>
  </si>
  <si>
    <t>Rīgas plānošanas reģions</t>
  </si>
  <si>
    <t>VSIA Šampētera nams</t>
  </si>
  <si>
    <t>Ķekavas novada pašvaldība</t>
  </si>
  <si>
    <t>Ogres novada pašvaldība</t>
  </si>
  <si>
    <t>Ventspils pilsētas pašvaldības iestāde "Ventspils Digitālais centrs"</t>
  </si>
  <si>
    <t>Rīgas domes Izglītības, kultūras un sporta departaments</t>
  </si>
  <si>
    <t>Ventspils Pilsētas Pašvaldības policija</t>
  </si>
  <si>
    <t>Priekuļu novada pašvaldība</t>
  </si>
  <si>
    <t>Līgatnes novada dome</t>
  </si>
  <si>
    <t>Mālpils novada dome</t>
  </si>
  <si>
    <t>Kuldīgas novada pašvaldība</t>
  </si>
  <si>
    <t>Līgumi par piegādātāja sniegtajiem pakalpojumiem augstskolu studentu piesaistei no valstīm, kuras nav Eiropas Savienības dalībvalstis.</t>
  </si>
  <si>
    <t>Līgumi par Eiropas Komisijas zinātnisko ekspertu datubāzē vai citā zinātnisko ekspertu datubāzē reģistrētu ekspertu tādiem pakalpojumiem pētniecības un attīstības jomā, kas saistīti ar pētniecības un attīstības projektu iesniegumu sākotnējo zinātnisko novērtējumu vai šādu projektu starpposma vai sasniegto rezultātu novērtējumu.</t>
  </si>
  <si>
    <t>Faktiski veiktie maksājumi par iepirkumiem un maksājumi par iepirkumiem, kas veikti, izmantojot elektronisko iepirkumu sistēmu valsts un pašvaldību sektorā</t>
  </si>
  <si>
    <t>Valsts sektorā</t>
  </si>
  <si>
    <t>Pašvaldību sektorā</t>
  </si>
  <si>
    <t>Iepirkumu
skaits (%)</t>
  </si>
  <si>
    <t>Procedūru skaits, līgumu un vispārīgo vienošanos skaits, pasūtītāju skaits un līgumcena iepirkumiem virs ES līgumcenu sliekšņa</t>
  </si>
  <si>
    <t>Iepirkumu (virs un zem ES līgumcenu sliekšņa) skaits, noslēgto līgumu un vispārīgo vienošanos skaits un noslēgto līgumu summas</t>
  </si>
  <si>
    <t>Pasūtītāju skaits, kas piemērojuši izņēmumus saskaņā ar Publisko iepirkumu likuma 3.pantu</t>
  </si>
  <si>
    <t>Pasūtītāju skaits, kas piemērojuši izņēmumus saskaņā ar Publisko iepirkumu likuma 5.pantu</t>
  </si>
  <si>
    <t>Zem ES līgumcenu sliekšņa iepirkuma līgumu skaits, noslēgto līgumu summa un vidējā līguma vērtība valsts un pašvaldību sektorā</t>
  </si>
  <si>
    <t>Izraēla</t>
  </si>
  <si>
    <t>22000000-0</t>
  </si>
  <si>
    <t>Iespieddarbi un saistītie izdevumi.</t>
  </si>
  <si>
    <t>virs ES līgumcenu sliekšņa</t>
  </si>
  <si>
    <t>zem ES līgumcenu sliekšņa</t>
  </si>
  <si>
    <r>
      <t>Valsts sektora iepirkumi</t>
    </r>
    <r>
      <rPr>
        <sz val="16"/>
        <rFont val="Times New Roman"/>
        <family val="1"/>
        <charset val="186"/>
      </rPr>
      <t xml:space="preserve"> </t>
    </r>
    <r>
      <rPr>
        <b/>
        <sz val="16"/>
        <rFont val="Times New Roman"/>
        <family val="1"/>
        <charset val="186"/>
      </rPr>
      <t>2016.gadā
Viena pasūtītāja vajadzībām (decentralizētie iepirkumi)</t>
    </r>
  </si>
  <si>
    <r>
      <t>Pašvaldību sektora iepirkumi</t>
    </r>
    <r>
      <rPr>
        <sz val="16"/>
        <rFont val="Times New Roman"/>
        <family val="1"/>
        <charset val="186"/>
      </rPr>
      <t xml:space="preserve"> </t>
    </r>
    <r>
      <rPr>
        <b/>
        <sz val="16"/>
        <rFont val="Times New Roman"/>
        <family val="1"/>
        <charset val="186"/>
      </rPr>
      <t>2016.gadā
Viena pasūtītāja vajadzībām (decentralizētie iepirkumi)</t>
    </r>
  </si>
  <si>
    <r>
      <t>Valsts un pašvaldību sektora iepirkumi</t>
    </r>
    <r>
      <rPr>
        <sz val="16"/>
        <rFont val="Times New Roman"/>
        <family val="1"/>
        <charset val="186"/>
      </rPr>
      <t xml:space="preserve"> </t>
    </r>
    <r>
      <rPr>
        <b/>
        <sz val="16"/>
        <rFont val="Times New Roman"/>
        <family val="1"/>
        <charset val="186"/>
      </rPr>
      <t>2016.gadā
Viena pasūtītāja vajadzībām (decentralizētie iepirkumi)</t>
    </r>
  </si>
  <si>
    <t>1. Iepirkumi viena pasūtītaja vajadzībām (decentralizētie iepirkumi)</t>
  </si>
  <si>
    <t>Noslēgto līgumu summa un faktiski izlietotie naudas līdzekļi 2016.gadā (milj. EUR)</t>
  </si>
  <si>
    <r>
      <t xml:space="preserve">Iepirkumi </t>
    </r>
    <r>
      <rPr>
        <b/>
        <u/>
        <sz val="11"/>
        <rFont val="Times New Roman"/>
        <family val="1"/>
        <charset val="186"/>
      </rPr>
      <t>virs</t>
    </r>
    <r>
      <rPr>
        <b/>
        <sz val="11"/>
        <rFont val="Times New Roman"/>
        <family val="1"/>
        <charset val="186"/>
      </rPr>
      <t xml:space="preserve"> ES līgumcenu sliekšņa</t>
    </r>
  </si>
  <si>
    <r>
      <t xml:space="preserve">Iepirkumi </t>
    </r>
    <r>
      <rPr>
        <b/>
        <u/>
        <sz val="11"/>
        <rFont val="Times New Roman"/>
        <family val="1"/>
        <charset val="186"/>
      </rPr>
      <t>zem</t>
    </r>
    <r>
      <rPr>
        <b/>
        <sz val="11"/>
        <rFont val="Times New Roman"/>
        <family val="1"/>
        <charset val="186"/>
      </rPr>
      <t xml:space="preserve"> ES līgumcenu sliekšņa</t>
    </r>
  </si>
  <si>
    <t>Finanšu ministrija</t>
  </si>
  <si>
    <t>Latvijas Republikas Ārlietu ministrija</t>
  </si>
  <si>
    <t>Latvijas Republikas Tieslietu ministrija</t>
  </si>
  <si>
    <t>Latvijas Republikas Zemkopības ministrija</t>
  </si>
  <si>
    <t>SIA "RSU Stomatoloģijas institūts"</t>
  </si>
  <si>
    <t>Tiesu administrācija</t>
  </si>
  <si>
    <t>Valsts robežsardze</t>
  </si>
  <si>
    <t>Valsts zemes dienests</t>
  </si>
  <si>
    <t>VAS Latvijas Valsts ceļi</t>
  </si>
  <si>
    <t>Vidzemes plānošanas reģions</t>
  </si>
  <si>
    <t>Carnikavas novada domes Pašvaldības aģentūra "Carnikavas komunālserviss"</t>
  </si>
  <si>
    <t>Engures pagasta pārvalde</t>
  </si>
  <si>
    <t>Ilūkstes novada pašvaldība</t>
  </si>
  <si>
    <t>Ogres novada pašvaldības Madlienas pagasta pārvalde</t>
  </si>
  <si>
    <t>Priekules novada pašvaldība</t>
  </si>
  <si>
    <t>Raunas novada dome</t>
  </si>
  <si>
    <t>Salaspils novada dome</t>
  </si>
  <si>
    <t>Saulkrastu novada dome</t>
  </si>
  <si>
    <t>SIA "Liepājas Olimpiskais centrs"</t>
  </si>
  <si>
    <t>SIA "Olimpiskais centrs "Ventspils""</t>
  </si>
  <si>
    <t>Varakļānu novada pašvaldība</t>
  </si>
  <si>
    <t>no 42000 līdz 133999,99/134999,99 EUR</t>
  </si>
  <si>
    <t>no 134000/135000 EUR</t>
  </si>
  <si>
    <r>
      <t>8.</t>
    </r>
    <r>
      <rPr>
        <b/>
        <vertAlign val="superscript"/>
        <sz val="12"/>
        <rFont val="Times New Roman"/>
        <family val="1"/>
        <charset val="186"/>
      </rPr>
      <t>2</t>
    </r>
    <r>
      <rPr>
        <b/>
        <sz val="12"/>
        <rFont val="Times New Roman"/>
        <family val="1"/>
        <charset val="186"/>
      </rPr>
      <t>panta kārtībā noslēgto līgumu summa valsts un pašvaldību sektorā</t>
    </r>
  </si>
  <si>
    <r>
      <t>8.</t>
    </r>
    <r>
      <rPr>
        <b/>
        <vertAlign val="superscript"/>
        <sz val="12"/>
        <rFont val="Times New Roman"/>
        <family val="1"/>
        <charset val="186"/>
      </rPr>
      <t xml:space="preserve">2 </t>
    </r>
    <r>
      <rPr>
        <b/>
        <sz val="12"/>
        <rFont val="Times New Roman"/>
        <family val="1"/>
        <charset val="186"/>
      </rPr>
      <t>panta kārtībā noslēgto līgumu summu sadalījums pēc iepirkumu veida</t>
    </r>
  </si>
  <si>
    <r>
      <t>8.</t>
    </r>
    <r>
      <rPr>
        <b/>
        <vertAlign val="superscript"/>
        <sz val="12"/>
        <rFont val="Times New Roman"/>
        <family val="1"/>
        <charset val="186"/>
      </rPr>
      <t xml:space="preserve">2 </t>
    </r>
    <r>
      <rPr>
        <b/>
        <sz val="12"/>
        <rFont val="Times New Roman"/>
        <family val="1"/>
        <charset val="186"/>
      </rPr>
      <t xml:space="preserve">panta kārtībā veiktie iepirkumi valsts un pašvaldību sektorā pēc iepirkumu veida </t>
    </r>
  </si>
  <si>
    <r>
      <t>8.</t>
    </r>
    <r>
      <rPr>
        <b/>
        <vertAlign val="superscript"/>
        <sz val="12"/>
        <rFont val="Times New Roman"/>
        <family val="1"/>
        <charset val="186"/>
      </rPr>
      <t>2</t>
    </r>
    <r>
      <rPr>
        <b/>
        <sz val="12"/>
        <rFont val="Times New Roman"/>
        <family val="1"/>
        <charset val="186"/>
      </rPr>
      <t xml:space="preserve"> panta kārtībā veikto iepirkumu piegādātāju skaita sadalījums pēc valstiskās piederības</t>
    </r>
  </si>
  <si>
    <t>80000000-4</t>
  </si>
  <si>
    <t>Izglītības un mācību pakalpojumi.</t>
  </si>
  <si>
    <t>Beļģija</t>
  </si>
  <si>
    <t>Amerikas Savienotās valstis</t>
  </si>
  <si>
    <t>no 134 000/135 000 EUR</t>
  </si>
  <si>
    <t>no 134 000/135000 EUR</t>
  </si>
  <si>
    <t>Iepirkuma līgumu skaits</t>
  </si>
  <si>
    <r>
      <t>Līgumu, kas noslēgti saskaņā ar Publisko iepirkumu likuma 8.panta 7.</t>
    </r>
    <r>
      <rPr>
        <b/>
        <vertAlign val="superscript"/>
        <sz val="12"/>
        <rFont val="Times New Roman"/>
        <family val="1"/>
        <charset val="186"/>
      </rPr>
      <t>1</t>
    </r>
    <r>
      <rPr>
        <b/>
        <sz val="12"/>
        <rFont val="Times New Roman"/>
        <family val="1"/>
        <charset val="186"/>
      </rPr>
      <t xml:space="preserve"> daļu, skaita sadalījums pēc piegādātāju valstiskās piederības</t>
    </r>
  </si>
  <si>
    <r>
      <t>8.</t>
    </r>
    <r>
      <rPr>
        <b/>
        <vertAlign val="superscript"/>
        <sz val="12"/>
        <rFont val="Times New Roman"/>
        <family val="1"/>
        <charset val="186"/>
      </rPr>
      <t>2</t>
    </r>
    <r>
      <rPr>
        <b/>
        <sz val="12"/>
        <rFont val="Times New Roman"/>
        <family val="1"/>
        <charset val="186"/>
      </rPr>
      <t xml:space="preserve"> panta kartībā veiktie iepirkumi valsts un pašvaldību sektorā</t>
    </r>
  </si>
  <si>
    <r>
      <t>8.</t>
    </r>
    <r>
      <rPr>
        <b/>
        <vertAlign val="superscript"/>
        <sz val="12"/>
        <rFont val="Times New Roman"/>
        <family val="1"/>
        <charset val="186"/>
      </rPr>
      <t xml:space="preserve">2 </t>
    </r>
    <r>
      <rPr>
        <b/>
        <sz val="12"/>
        <rFont val="Times New Roman"/>
        <family val="1"/>
        <charset val="186"/>
      </rPr>
      <t>panta kartībā noslēgto līgumu summa valsts un pašvaldību sektorā</t>
    </r>
  </si>
  <si>
    <r>
      <t>8.</t>
    </r>
    <r>
      <rPr>
        <b/>
        <vertAlign val="superscript"/>
        <sz val="12"/>
        <rFont val="Times New Roman"/>
        <family val="1"/>
        <charset val="186"/>
      </rPr>
      <t>2</t>
    </r>
    <r>
      <rPr>
        <b/>
        <sz val="12"/>
        <rFont val="Times New Roman"/>
        <family val="1"/>
        <charset val="186"/>
      </rPr>
      <t xml:space="preserve"> panta kārtībā veikto iepirkumu sadalījums pēc iepirkumu veida</t>
    </r>
  </si>
  <si>
    <r>
      <t>8.</t>
    </r>
    <r>
      <rPr>
        <b/>
        <vertAlign val="superscript"/>
        <sz val="12"/>
        <rFont val="Times New Roman"/>
        <family val="1"/>
        <charset val="186"/>
      </rPr>
      <t>2</t>
    </r>
    <r>
      <rPr>
        <b/>
        <sz val="12"/>
        <rFont val="Times New Roman"/>
        <family val="1"/>
        <charset val="186"/>
      </rPr>
      <t xml:space="preserve"> panta kārtībā noslēgto līgumu skaita sadalījums pēc piegādātāju valstiskās piederības</t>
    </r>
  </si>
  <si>
    <r>
      <t>8.</t>
    </r>
    <r>
      <rPr>
        <b/>
        <vertAlign val="superscript"/>
        <sz val="12"/>
        <rFont val="Times New Roman"/>
        <family val="1"/>
        <charset val="186"/>
      </rPr>
      <t xml:space="preserve">2 </t>
    </r>
    <r>
      <rPr>
        <b/>
        <sz val="12"/>
        <rFont val="Times New Roman"/>
        <family val="1"/>
        <charset val="186"/>
      </rPr>
      <t>panta kartībā noslēgto līgumu summu sadalījums pēc iepirkumu veida</t>
    </r>
  </si>
  <si>
    <r>
      <t>Iepirkumu procedūru (virs un zem ES līgumcenu sliekšņa) un noslēgto līgumu summu sadalījums pa sektoriem un pēc iepirkumu</t>
    </r>
    <r>
      <rPr>
        <sz val="8"/>
        <rFont val="Calibri"/>
        <family val="2"/>
        <charset val="186"/>
        <scheme val="minor"/>
      </rPr>
      <t> </t>
    </r>
    <r>
      <rPr>
        <b/>
        <sz val="12"/>
        <rFont val="Times New Roman"/>
        <family val="1"/>
        <charset val="186"/>
      </rPr>
      <t xml:space="preserve"> veida</t>
    </r>
  </si>
  <si>
    <t>Lielbritānija</t>
  </si>
  <si>
    <t>Portugāle</t>
  </si>
  <si>
    <t>Ar naftas un gāzes rūpniecību saistītie pakalpojumi.</t>
  </si>
  <si>
    <t>76000000-3</t>
  </si>
  <si>
    <t>77000000-0</t>
  </si>
  <si>
    <t>Lauksaimniecības, mežsaimniecības, dārzkopības, akvakultūras un biškopības pakalpojumi.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</si>
</sst>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8" x14ac:knownFonts="1">
    <font>
      <sz val="11"/>
      <color theme="1"/>
      <name val="Calibri"/>
      <family val="2"/>
      <charset val="186"/>
      <scheme val="minor"/>
    </font>
    <font>
      <sz val="12"/>
      <color rgb="FF000000"/>
      <name val="Arial Unicode MS"/>
      <family val="2"/>
      <charset val="186"/>
    </font>
    <font>
      <sz val="5"/>
      <color rgb="FF000000"/>
      <name val="Arial Unicode MS"/>
      <family val="2"/>
      <charset val="186"/>
    </font>
    <font>
      <b/>
      <sz val="12"/>
      <color rgb="FF000000"/>
      <name val="Times New Roman"/>
      <family val="1"/>
      <charset val="186"/>
    </font>
    <font>
      <b/>
      <sz val="9.5"/>
      <color rgb="FF000000"/>
      <name val="Times New Roman"/>
      <family val="1"/>
      <charset val="186"/>
    </font>
    <font>
      <i/>
      <sz val="10"/>
      <color rgb="FF000000"/>
      <name val="Times New Roman"/>
      <family val="1"/>
      <charset val="186"/>
    </font>
    <font>
      <b/>
      <sz val="12"/>
      <color theme="1"/>
      <name val="Times New Roman"/>
      <family val="1"/>
      <charset val="186"/>
    </font>
    <font>
      <sz val="9.5"/>
      <color rgb="FF000000"/>
      <name val="Times New Roman"/>
      <family val="1"/>
      <charset val="186"/>
    </font>
    <font>
      <vertAlign val="superscript"/>
      <sz val="9.5"/>
      <color rgb="FF000000"/>
      <name val="Times New Roman"/>
      <family val="1"/>
      <charset val="186"/>
    </font>
    <font>
      <b/>
      <sz val="10"/>
      <color rgb="FF000000"/>
      <name val="Times New Roman"/>
      <family val="1"/>
      <charset val="186"/>
    </font>
    <font>
      <b/>
      <sz val="11"/>
      <color rgb="FF000000"/>
      <name val="Times New Roman"/>
      <family val="1"/>
      <charset val="186"/>
    </font>
    <font>
      <b/>
      <i/>
      <sz val="10"/>
      <color rgb="FF000000"/>
      <name val="Times New Roman"/>
      <family val="1"/>
      <charset val="186"/>
    </font>
    <font>
      <sz val="10"/>
      <color rgb="FF000000"/>
      <name val="Arial Unicode MS"/>
      <family val="2"/>
      <charset val="186"/>
    </font>
    <font>
      <sz val="10"/>
      <color rgb="FF000000"/>
      <name val="Times New Roman"/>
      <family val="1"/>
      <charset val="186"/>
    </font>
    <font>
      <vertAlign val="superscript"/>
      <sz val="10"/>
      <color rgb="FF000000"/>
      <name val="Times New Roman"/>
      <family val="1"/>
      <charset val="186"/>
    </font>
    <font>
      <b/>
      <sz val="10"/>
      <color rgb="FF000000"/>
      <name val="Arial Unicode MS"/>
      <family val="2"/>
      <charset val="186"/>
    </font>
    <font>
      <sz val="11"/>
      <color theme="1"/>
      <name val="Calibri"/>
      <family val="2"/>
      <charset val="186"/>
      <scheme val="minor"/>
    </font>
    <font>
      <b/>
      <sz val="11"/>
      <color theme="1"/>
      <name val="Times New Roman"/>
      <family val="1"/>
      <charset val="186"/>
    </font>
    <font>
      <sz val="11"/>
      <color theme="1"/>
      <name val="Times New Roman"/>
      <family val="1"/>
      <charset val="186"/>
    </font>
    <font>
      <sz val="10"/>
      <color theme="1"/>
      <name val="Times New Roman"/>
      <family val="1"/>
      <charset val="186"/>
    </font>
    <font>
      <sz val="12"/>
      <color theme="1"/>
      <name val="Times New Roman"/>
      <family val="1"/>
      <charset val="186"/>
    </font>
    <font>
      <b/>
      <sz val="10"/>
      <color theme="1"/>
      <name val="Times New Roman"/>
      <family val="1"/>
      <charset val="186"/>
    </font>
    <font>
      <sz val="12"/>
      <color rgb="FF000000"/>
      <name val="Times New Roman"/>
      <family val="1"/>
      <charset val="186"/>
    </font>
    <font>
      <b/>
      <sz val="20"/>
      <color theme="1"/>
      <name val="Times New Roman"/>
      <family val="1"/>
      <charset val="186"/>
    </font>
    <font>
      <b/>
      <sz val="11"/>
      <color theme="1"/>
      <name val="Calibri"/>
      <family val="2"/>
      <charset val="186"/>
      <scheme val="minor"/>
    </font>
    <font>
      <sz val="9"/>
      <color rgb="FF000000"/>
      <name val="Times New Roman"/>
      <family val="1"/>
      <charset val="186"/>
    </font>
    <font>
      <b/>
      <sz val="12"/>
      <name val="Times New Roman"/>
      <family val="1"/>
      <charset val="186"/>
    </font>
    <font>
      <sz val="10"/>
      <name val="Times New Roman"/>
      <family val="1"/>
      <charset val="186"/>
    </font>
    <font>
      <b/>
      <sz val="10"/>
      <name val="Times New Roman"/>
      <family val="1"/>
      <charset val="186"/>
    </font>
    <font>
      <b/>
      <sz val="10"/>
      <color theme="1"/>
      <name val="Calibri"/>
      <family val="2"/>
      <charset val="186"/>
      <scheme val="minor"/>
    </font>
    <font>
      <b/>
      <sz val="9"/>
      <color theme="1"/>
      <name val="Times New Roman"/>
      <family val="1"/>
      <charset val="186"/>
    </font>
    <font>
      <sz val="12"/>
      <name val="Times New Roman"/>
      <family val="1"/>
      <charset val="186"/>
    </font>
    <font>
      <b/>
      <sz val="16"/>
      <color theme="1"/>
      <name val="Times New Roman"/>
      <family val="1"/>
      <charset val="186"/>
    </font>
    <font>
      <sz val="8"/>
      <color theme="1"/>
      <name val="Calibri"/>
      <family val="2"/>
      <charset val="186"/>
      <scheme val="minor"/>
    </font>
    <font>
      <sz val="9"/>
      <color theme="1"/>
      <name val="Calibri"/>
      <family val="2"/>
      <charset val="186"/>
      <scheme val="minor"/>
    </font>
    <font>
      <sz val="10"/>
      <color theme="1"/>
      <name val="Calibri"/>
      <family val="2"/>
      <charset val="186"/>
      <scheme val="minor"/>
    </font>
    <font>
      <sz val="10"/>
      <color rgb="FF000000"/>
      <name val="Calibri"/>
      <family val="2"/>
      <charset val="186"/>
      <scheme val="minor"/>
    </font>
    <font>
      <b/>
      <sz val="10"/>
      <color rgb="FF000000"/>
      <name val="Calibri"/>
      <family val="2"/>
      <charset val="186"/>
      <scheme val="minor"/>
    </font>
    <font>
      <b/>
      <vertAlign val="superscript"/>
      <sz val="10"/>
      <color theme="1"/>
      <name val="Calibri"/>
      <family val="2"/>
      <charset val="186"/>
      <scheme val="minor"/>
    </font>
    <font>
      <vertAlign val="superscript"/>
      <sz val="8"/>
      <color theme="1"/>
      <name val="Calibri"/>
      <family val="2"/>
      <charset val="186"/>
      <scheme val="minor"/>
    </font>
    <font>
      <b/>
      <sz val="14"/>
      <color theme="1"/>
      <name val="Times New Roman"/>
      <family val="1"/>
      <charset val="186"/>
    </font>
    <font>
      <sz val="8"/>
      <name val="Calibri"/>
      <family val="2"/>
      <charset val="186"/>
      <scheme val="minor"/>
    </font>
    <font>
      <sz val="9.5"/>
      <name val="Times New Roman"/>
      <family val="1"/>
      <charset val="186"/>
    </font>
    <font>
      <sz val="11"/>
      <name val="Calibri"/>
      <family val="2"/>
      <charset val="186"/>
      <scheme val="minor"/>
    </font>
    <font>
      <b/>
      <sz val="16"/>
      <color theme="1"/>
      <name val="Calibri"/>
      <family val="2"/>
      <charset val="186"/>
      <scheme val="minor"/>
    </font>
    <font>
      <b/>
      <sz val="14"/>
      <color theme="1"/>
      <name val="Calibri"/>
      <family val="2"/>
      <charset val="186"/>
      <scheme val="minor"/>
    </font>
    <font>
      <sz val="12"/>
      <color theme="1"/>
      <name val="Calibri"/>
      <family val="2"/>
      <charset val="186"/>
      <scheme val="minor"/>
    </font>
    <font>
      <b/>
      <sz val="12"/>
      <color rgb="FFFF0000"/>
      <name val="Times New Roman"/>
      <family val="1"/>
      <charset val="186"/>
    </font>
    <font>
      <b/>
      <sz val="14"/>
      <name val="Times New Roman"/>
      <family val="1"/>
      <charset val="186"/>
    </font>
    <font>
      <b/>
      <vertAlign val="superscript"/>
      <sz val="12"/>
      <name val="Times New Roman"/>
      <family val="1"/>
      <charset val="186"/>
    </font>
    <font>
      <b/>
      <sz val="11"/>
      <name val="Times New Roman"/>
      <family val="1"/>
      <charset val="186"/>
    </font>
    <font>
      <b/>
      <sz val="16"/>
      <name val="Times New Roman"/>
      <family val="1"/>
      <charset val="186"/>
    </font>
    <font>
      <sz val="16"/>
      <name val="Times New Roman"/>
      <family val="1"/>
      <charset val="186"/>
    </font>
    <font>
      <b/>
      <sz val="20"/>
      <name val="Times New Roman"/>
      <family val="1"/>
      <charset val="186"/>
    </font>
    <font>
      <sz val="10"/>
      <name val="Calibri"/>
      <family val="2"/>
      <charset val="186"/>
      <scheme val="minor"/>
    </font>
    <font>
      <sz val="8"/>
      <color theme="1"/>
      <name val="Times New Roman"/>
      <family val="1"/>
      <charset val="186"/>
    </font>
    <font>
      <b/>
      <sz val="9.5"/>
      <name val="Times New Roman"/>
      <family val="1"/>
      <charset val="186"/>
    </font>
    <font>
      <b/>
      <u/>
      <sz val="11"/>
      <name val="Times New Roman"/>
      <family val="1"/>
      <charset val="186"/>
    </font>
  </fonts>
  <fills count="18">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FAE5A8"/>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9" fontId="16" fillId="0" borderId="0" applyFont="0" applyFill="0" applyBorder="0" applyAlignment="0" applyProtection="0"/>
  </cellStyleXfs>
  <cellXfs count="544">
    <xf numFmtId="0" fontId="0" fillId="0" borderId="0" xfId="0"/>
    <xf numFmtId="0" fontId="1" fillId="0" borderId="0" xfId="0" applyFont="1"/>
    <xf numFmtId="10" fontId="4" fillId="2" borderId="1" xfId="0" applyNumberFormat="1" applyFont="1" applyFill="1" applyBorder="1" applyAlignment="1">
      <alignment horizontal="center" vertical="center" wrapText="1"/>
    </xf>
    <xf numFmtId="0" fontId="0" fillId="0" borderId="1" xfId="0" applyBorder="1"/>
    <xf numFmtId="0" fontId="2"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0" fontId="5" fillId="2" borderId="1" xfId="0" applyFont="1" applyFill="1" applyBorder="1" applyAlignment="1">
      <alignment horizontal="right" vertical="center" wrapText="1"/>
    </xf>
    <xf numFmtId="0" fontId="7" fillId="2" borderId="1" xfId="0" applyFont="1" applyFill="1" applyBorder="1" applyAlignment="1">
      <alignment horizontal="left" vertical="center" wrapText="1"/>
    </xf>
    <xf numFmtId="3" fontId="7" fillId="2" borderId="1" xfId="0" applyNumberFormat="1" applyFont="1" applyFill="1" applyBorder="1" applyAlignment="1">
      <alignment horizontal="center" vertical="center" wrapText="1"/>
    </xf>
    <xf numFmtId="0" fontId="9" fillId="2" borderId="1" xfId="0" applyFont="1" applyFill="1" applyBorder="1" applyAlignment="1">
      <alignment horizontal="right" vertical="center" wrapText="1"/>
    </xf>
    <xf numFmtId="3" fontId="9" fillId="2" borderId="1" xfId="0" applyNumberFormat="1"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0" fontId="10" fillId="2" borderId="1" xfId="0" applyFont="1" applyFill="1" applyBorder="1" applyAlignment="1">
      <alignment horizontal="right" vertical="center" wrapText="1"/>
    </xf>
    <xf numFmtId="3" fontId="10" fillId="2" borderId="1" xfId="0" applyNumberFormat="1"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12"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10" fontId="13" fillId="2" borderId="1" xfId="0" applyNumberFormat="1" applyFont="1" applyFill="1" applyBorder="1" applyAlignment="1">
      <alignment horizontal="center" vertical="center" wrapText="1"/>
    </xf>
    <xf numFmtId="10" fontId="9" fillId="2" borderId="1" xfId="0" applyNumberFormat="1" applyFont="1" applyFill="1" applyBorder="1" applyAlignment="1">
      <alignment horizontal="center" vertical="center" wrapText="1"/>
    </xf>
    <xf numFmtId="0" fontId="9" fillId="2" borderId="1" xfId="0" applyFont="1" applyFill="1" applyBorder="1" applyAlignment="1">
      <alignment horizontal="justify" vertical="center" wrapText="1"/>
    </xf>
    <xf numFmtId="0" fontId="9" fillId="2" borderId="1" xfId="0" applyFont="1" applyFill="1" applyBorder="1" applyAlignment="1">
      <alignment horizontal="center" vertical="center" wrapText="1"/>
    </xf>
    <xf numFmtId="10" fontId="9" fillId="2" borderId="1" xfId="0" applyNumberFormat="1" applyFont="1" applyFill="1" applyBorder="1" applyAlignment="1">
      <alignment horizontal="right" vertical="center" wrapText="1"/>
    </xf>
    <xf numFmtId="0" fontId="15" fillId="2" borderId="1" xfId="0" applyFont="1" applyFill="1" applyBorder="1" applyAlignment="1">
      <alignment vertical="center" wrapText="1"/>
    </xf>
    <xf numFmtId="3" fontId="1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10" fontId="3" fillId="2" borderId="1" xfId="0" applyNumberFormat="1" applyFont="1" applyFill="1" applyBorder="1" applyAlignment="1">
      <alignment horizontal="righ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3" fillId="0" borderId="0" xfId="0" applyFont="1" applyAlignment="1">
      <alignment horizontal="left" vertical="center"/>
    </xf>
    <xf numFmtId="0" fontId="20" fillId="0" borderId="0" xfId="0" applyFont="1"/>
    <xf numFmtId="0" fontId="3" fillId="0" borderId="0" xfId="0" applyFont="1" applyAlignment="1">
      <alignment horizontal="center" vertical="center" wrapText="1"/>
    </xf>
    <xf numFmtId="0" fontId="3" fillId="0" borderId="1" xfId="0" applyFont="1" applyBorder="1" applyAlignment="1">
      <alignment horizontal="left" vertical="center" wrapText="1"/>
    </xf>
    <xf numFmtId="0" fontId="20" fillId="0" borderId="1" xfId="0" applyFont="1" applyBorder="1"/>
    <xf numFmtId="9" fontId="4" fillId="2" borderId="1" xfId="0" applyNumberFormat="1" applyFont="1" applyFill="1" applyBorder="1" applyAlignment="1">
      <alignment horizontal="center" vertical="center" wrapText="1"/>
    </xf>
    <xf numFmtId="0" fontId="6" fillId="0" borderId="0" xfId="0" applyFont="1" applyBorder="1" applyAlignment="1">
      <alignment horizontal="center" wrapText="1"/>
    </xf>
    <xf numFmtId="0" fontId="3" fillId="0" borderId="1" xfId="0" applyFont="1" applyBorder="1" applyAlignment="1">
      <alignment horizontal="justify" vertical="center"/>
    </xf>
    <xf numFmtId="0" fontId="20" fillId="0" borderId="1" xfId="0" applyFont="1" applyBorder="1" applyAlignment="1">
      <alignment horizontal="center"/>
    </xf>
    <xf numFmtId="0" fontId="18" fillId="0" borderId="1" xfId="0" applyFont="1" applyBorder="1"/>
    <xf numFmtId="164" fontId="19" fillId="0" borderId="1" xfId="1" applyNumberFormat="1" applyFont="1" applyBorder="1" applyAlignment="1">
      <alignment horizontal="center"/>
    </xf>
    <xf numFmtId="9" fontId="19" fillId="0" borderId="1" xfId="1" applyFont="1" applyBorder="1" applyAlignment="1">
      <alignment horizontal="center"/>
    </xf>
    <xf numFmtId="164" fontId="21" fillId="0" borderId="1" xfId="1" applyNumberFormat="1" applyFont="1" applyBorder="1" applyAlignment="1">
      <alignment horizontal="center"/>
    </xf>
    <xf numFmtId="9" fontId="21" fillId="0" borderId="1" xfId="1" applyFont="1" applyBorder="1" applyAlignment="1">
      <alignment horizontal="center"/>
    </xf>
    <xf numFmtId="9" fontId="9" fillId="2" borderId="1" xfId="0" applyNumberFormat="1" applyFont="1" applyFill="1" applyBorder="1" applyAlignment="1">
      <alignment horizontal="left" vertical="center" wrapText="1" indent="1"/>
    </xf>
    <xf numFmtId="0" fontId="19" fillId="0" borderId="1" xfId="0" applyFont="1" applyBorder="1" applyAlignment="1">
      <alignment horizontal="center"/>
    </xf>
    <xf numFmtId="0" fontId="19" fillId="0" borderId="1" xfId="0" applyFont="1" applyBorder="1" applyAlignment="1">
      <alignment wrapText="1"/>
    </xf>
    <xf numFmtId="0" fontId="19" fillId="0" borderId="1" xfId="0" applyFont="1" applyBorder="1"/>
    <xf numFmtId="9" fontId="21" fillId="0" borderId="1" xfId="1" applyNumberFormat="1" applyFont="1" applyBorder="1" applyAlignment="1">
      <alignment horizontal="center" vertical="center"/>
    </xf>
    <xf numFmtId="3" fontId="19" fillId="0" borderId="1" xfId="0" applyNumberFormat="1" applyFont="1" applyBorder="1" applyAlignment="1">
      <alignment horizontal="center" vertical="center"/>
    </xf>
    <xf numFmtId="3" fontId="21" fillId="0" borderId="1" xfId="0" applyNumberFormat="1" applyFont="1" applyBorder="1" applyAlignment="1">
      <alignment horizontal="center" vertical="center"/>
    </xf>
    <xf numFmtId="9" fontId="0" fillId="0" borderId="1" xfId="1" applyFont="1" applyBorder="1"/>
    <xf numFmtId="10" fontId="0" fillId="0" borderId="1" xfId="1" applyNumberFormat="1" applyFont="1" applyBorder="1"/>
    <xf numFmtId="10" fontId="18" fillId="0" borderId="1" xfId="1" applyNumberFormat="1" applyFont="1" applyBorder="1"/>
    <xf numFmtId="9" fontId="18" fillId="0" borderId="1" xfId="1" applyNumberFormat="1" applyFont="1" applyBorder="1"/>
    <xf numFmtId="3" fontId="0" fillId="0" borderId="1" xfId="0" applyNumberFormat="1" applyBorder="1"/>
    <xf numFmtId="10" fontId="18" fillId="0" borderId="1" xfId="0" applyNumberFormat="1" applyFont="1" applyBorder="1"/>
    <xf numFmtId="3" fontId="18" fillId="0" borderId="1" xfId="0" applyNumberFormat="1" applyFont="1" applyBorder="1"/>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9" fillId="0" borderId="1" xfId="0" applyFont="1" applyBorder="1" applyAlignment="1">
      <alignment horizontal="center"/>
    </xf>
    <xf numFmtId="0" fontId="9" fillId="2" borderId="1" xfId="0" applyFont="1" applyFill="1" applyBorder="1" applyAlignment="1">
      <alignment horizontal="left" vertical="center" wrapText="1" indent="1"/>
    </xf>
    <xf numFmtId="0" fontId="9" fillId="2" borderId="1" xfId="0" applyFont="1" applyFill="1" applyBorder="1" applyAlignment="1">
      <alignment horizontal="left" vertical="center" wrapText="1" indent="2"/>
    </xf>
    <xf numFmtId="0" fontId="13" fillId="2" borderId="1" xfId="0" applyFont="1" applyFill="1" applyBorder="1" applyAlignment="1">
      <alignment horizontal="left" vertical="center" wrapText="1" indent="1"/>
    </xf>
    <xf numFmtId="9" fontId="13" fillId="2" borderId="1" xfId="0" applyNumberFormat="1" applyFont="1" applyFill="1" applyBorder="1" applyAlignment="1">
      <alignment horizontal="center" vertical="center" wrapText="1"/>
    </xf>
    <xf numFmtId="164" fontId="18" fillId="0" borderId="1" xfId="1" applyNumberFormat="1" applyFont="1" applyBorder="1"/>
    <xf numFmtId="164" fontId="18" fillId="0" borderId="1" xfId="0" applyNumberFormat="1" applyFont="1" applyBorder="1"/>
    <xf numFmtId="0" fontId="22" fillId="0" borderId="0" xfId="0" applyFont="1"/>
    <xf numFmtId="0" fontId="13" fillId="2" borderId="1" xfId="0" applyFont="1" applyFill="1" applyBorder="1" applyAlignment="1">
      <alignment vertical="center" wrapText="1"/>
    </xf>
    <xf numFmtId="0" fontId="19" fillId="0" borderId="1" xfId="0" applyFont="1" applyBorder="1" applyAlignment="1">
      <alignment vertical="center" wrapText="1"/>
    </xf>
    <xf numFmtId="9" fontId="19" fillId="0" borderId="1" xfId="1" applyFont="1" applyBorder="1"/>
    <xf numFmtId="0" fontId="21" fillId="0" borderId="1" xfId="0" applyFont="1" applyBorder="1"/>
    <xf numFmtId="10" fontId="19" fillId="0" borderId="1" xfId="1" applyNumberFormat="1" applyFont="1" applyBorder="1" applyAlignment="1">
      <alignment horizontal="center"/>
    </xf>
    <xf numFmtId="0" fontId="18" fillId="0" borderId="1" xfId="0" applyFont="1" applyBorder="1" applyAlignment="1">
      <alignment wrapText="1"/>
    </xf>
    <xf numFmtId="0" fontId="20" fillId="0" borderId="1" xfId="0" applyFont="1" applyBorder="1" applyAlignment="1">
      <alignment horizontal="center" wrapText="1"/>
    </xf>
    <xf numFmtId="0" fontId="18" fillId="0" borderId="0" xfId="0" applyFont="1" applyAlignment="1">
      <alignment wrapText="1"/>
    </xf>
    <xf numFmtId="0" fontId="23" fillId="0" borderId="0" xfId="0" applyFont="1" applyAlignment="1"/>
    <xf numFmtId="9" fontId="19" fillId="0" borderId="1" xfId="1" applyNumberFormat="1" applyFont="1" applyBorder="1" applyAlignment="1">
      <alignment horizontal="center"/>
    </xf>
    <xf numFmtId="0" fontId="1" fillId="0" borderId="1" xfId="0" applyFont="1" applyBorder="1" applyAlignment="1">
      <alignment horizontal="center"/>
    </xf>
    <xf numFmtId="0" fontId="18" fillId="0" borderId="1" xfId="0" applyFont="1" applyBorder="1" applyAlignment="1">
      <alignment horizontal="center"/>
    </xf>
    <xf numFmtId="0" fontId="1" fillId="0" borderId="3" xfId="0" applyFont="1" applyBorder="1" applyAlignment="1">
      <alignment horizontal="center"/>
    </xf>
    <xf numFmtId="0" fontId="21" fillId="0" borderId="1" xfId="0" applyFont="1" applyBorder="1" applyAlignment="1">
      <alignment wrapText="1"/>
    </xf>
    <xf numFmtId="3" fontId="19" fillId="0" borderId="1" xfId="0" applyNumberFormat="1" applyFont="1" applyBorder="1"/>
    <xf numFmtId="2" fontId="19" fillId="0" borderId="1" xfId="0" applyNumberFormat="1" applyFont="1" applyBorder="1"/>
    <xf numFmtId="0" fontId="9"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20" fillId="0" borderId="1" xfId="0" applyFont="1" applyBorder="1" applyAlignment="1">
      <alignment wrapText="1"/>
    </xf>
    <xf numFmtId="0" fontId="3" fillId="0" borderId="0" xfId="0" applyFont="1" applyBorder="1" applyAlignment="1">
      <alignment wrapText="1"/>
    </xf>
    <xf numFmtId="0" fontId="23" fillId="0" borderId="0" xfId="0" applyFont="1" applyAlignment="1">
      <alignment wrapText="1"/>
    </xf>
    <xf numFmtId="9" fontId="0" fillId="0" borderId="0" xfId="1" applyFont="1"/>
    <xf numFmtId="164" fontId="0" fillId="0" borderId="0" xfId="1" applyNumberFormat="1" applyFont="1"/>
    <xf numFmtId="0" fontId="13"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21" fillId="0" borderId="1" xfId="0" applyFont="1" applyBorder="1" applyAlignment="1">
      <alignment horizontal="center"/>
    </xf>
    <xf numFmtId="0" fontId="19" fillId="0" borderId="1" xfId="0" applyFont="1" applyBorder="1" applyAlignment="1">
      <alignment horizont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9" fontId="21" fillId="0" borderId="1" xfId="1" applyFont="1" applyBorder="1"/>
    <xf numFmtId="0" fontId="21" fillId="0" borderId="0" xfId="0" applyFont="1" applyAlignment="1">
      <alignment horizontal="center"/>
    </xf>
    <xf numFmtId="164" fontId="13" fillId="2" borderId="1" xfId="1" applyNumberFormat="1" applyFont="1" applyFill="1" applyBorder="1" applyAlignment="1">
      <alignment horizontal="center" vertical="center" wrapText="1"/>
    </xf>
    <xf numFmtId="9" fontId="17" fillId="0" borderId="0" xfId="1" applyFont="1" applyAlignment="1">
      <alignment horizontal="center"/>
    </xf>
    <xf numFmtId="0" fontId="13" fillId="2" borderId="1" xfId="0" applyFont="1" applyFill="1" applyBorder="1" applyAlignment="1">
      <alignment horizontal="right" vertical="center" wrapText="1"/>
    </xf>
    <xf numFmtId="0" fontId="13" fillId="2" borderId="5" xfId="0" applyFont="1" applyFill="1" applyBorder="1" applyAlignment="1">
      <alignment horizontal="right" vertical="center" wrapText="1"/>
    </xf>
    <xf numFmtId="0" fontId="25" fillId="0" borderId="0" xfId="0" applyFont="1"/>
    <xf numFmtId="0" fontId="27" fillId="0" borderId="1" xfId="0" applyFont="1" applyBorder="1" applyAlignment="1">
      <alignment horizontal="center"/>
    </xf>
    <xf numFmtId="3" fontId="27" fillId="0" borderId="1" xfId="0" applyNumberFormat="1" applyFont="1" applyBorder="1" applyAlignment="1">
      <alignment horizontal="center"/>
    </xf>
    <xf numFmtId="0" fontId="28" fillId="0" borderId="1" xfId="0" applyFont="1" applyBorder="1" applyAlignment="1">
      <alignment horizontal="center"/>
    </xf>
    <xf numFmtId="3" fontId="28" fillId="0" borderId="1" xfId="0" applyNumberFormat="1" applyFont="1" applyBorder="1" applyAlignment="1">
      <alignment horizontal="center"/>
    </xf>
    <xf numFmtId="0" fontId="9" fillId="2" borderId="1" xfId="0" applyFont="1" applyFill="1" applyBorder="1" applyAlignment="1">
      <alignment horizontal="right" wrapText="1"/>
    </xf>
    <xf numFmtId="0" fontId="13" fillId="2" borderId="1" xfId="0" applyFont="1" applyFill="1" applyBorder="1" applyAlignment="1">
      <alignment horizontal="right" wrapText="1"/>
    </xf>
    <xf numFmtId="0" fontId="19" fillId="0" borderId="1" xfId="0" applyFont="1" applyFill="1" applyBorder="1" applyAlignment="1">
      <alignment horizontal="center" vertical="center" wrapText="1"/>
    </xf>
    <xf numFmtId="3" fontId="13" fillId="0" borderId="1" xfId="0" applyNumberFormat="1" applyFont="1" applyBorder="1" applyAlignment="1">
      <alignment horizontal="center" vertical="center" wrapText="1"/>
    </xf>
    <xf numFmtId="0" fontId="0" fillId="0" borderId="0" xfId="0" applyAlignment="1">
      <alignment vertical="center" wrapText="1"/>
    </xf>
    <xf numFmtId="0" fontId="29" fillId="0" borderId="0" xfId="0" applyFont="1" applyBorder="1" applyAlignment="1">
      <alignment vertical="center"/>
    </xf>
    <xf numFmtId="0" fontId="29" fillId="0" borderId="0" xfId="0" applyFont="1" applyBorder="1" applyAlignment="1">
      <alignment horizontal="center" vertical="center"/>
    </xf>
    <xf numFmtId="0" fontId="0" fillId="0" borderId="0" xfId="0" applyBorder="1"/>
    <xf numFmtId="0" fontId="30" fillId="0" borderId="4" xfId="0" applyFont="1" applyFill="1" applyBorder="1" applyAlignment="1">
      <alignment vertical="center" wrapText="1"/>
    </xf>
    <xf numFmtId="3" fontId="0" fillId="0" borderId="0" xfId="0" applyNumberFormat="1"/>
    <xf numFmtId="0" fontId="31" fillId="0" borderId="1" xfId="0" applyFont="1" applyBorder="1"/>
    <xf numFmtId="0" fontId="9" fillId="2" borderId="1" xfId="0" applyFont="1" applyFill="1" applyBorder="1" applyAlignment="1">
      <alignment vertical="center" wrapText="1"/>
    </xf>
    <xf numFmtId="3" fontId="19" fillId="0" borderId="1" xfId="0" applyNumberFormat="1" applyFont="1" applyBorder="1" applyAlignment="1">
      <alignment horizontal="center"/>
    </xf>
    <xf numFmtId="0" fontId="9"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23" fillId="0" borderId="0" xfId="0" applyFont="1"/>
    <xf numFmtId="0" fontId="3" fillId="0" borderId="0" xfId="0" applyFont="1" applyAlignment="1">
      <alignment wrapText="1"/>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34" fillId="10"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33" fillId="0" borderId="1" xfId="0" applyFont="1" applyBorder="1" applyAlignment="1">
      <alignment vertical="center" wrapText="1"/>
    </xf>
    <xf numFmtId="0" fontId="35" fillId="10"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9" fillId="10"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33" fillId="10" borderId="1" xfId="0" applyFont="1" applyFill="1" applyBorder="1" applyAlignment="1">
      <alignment vertical="center" wrapText="1"/>
    </xf>
    <xf numFmtId="0" fontId="33" fillId="10" borderId="1" xfId="0" applyFont="1" applyFill="1" applyBorder="1" applyAlignment="1">
      <alignment horizontal="center" vertical="center" wrapText="1"/>
    </xf>
    <xf numFmtId="0" fontId="35" fillId="0" borderId="1" xfId="0" applyFont="1" applyBorder="1" applyAlignment="1">
      <alignment vertical="center" wrapText="1"/>
    </xf>
    <xf numFmtId="0" fontId="32" fillId="0" borderId="0" xfId="0" applyFont="1" applyAlignment="1">
      <alignment horizontal="center" wrapText="1"/>
    </xf>
    <xf numFmtId="0" fontId="29" fillId="0" borderId="1" xfId="0" applyFont="1" applyBorder="1" applyAlignment="1">
      <alignment vertical="center" wrapText="1"/>
    </xf>
    <xf numFmtId="0" fontId="35" fillId="0" borderId="5" xfId="0" applyFont="1" applyBorder="1" applyAlignment="1">
      <alignment horizontal="center" vertical="center" wrapText="1"/>
    </xf>
    <xf numFmtId="0" fontId="33" fillId="10" borderId="5" xfId="0" applyFont="1" applyFill="1" applyBorder="1" applyAlignment="1">
      <alignment vertical="center" wrapText="1"/>
    </xf>
    <xf numFmtId="0" fontId="29" fillId="0" borderId="12" xfId="0" applyFont="1" applyBorder="1" applyAlignment="1">
      <alignment horizontal="left" vertical="center" wrapText="1"/>
    </xf>
    <xf numFmtId="0" fontId="29" fillId="0" borderId="1" xfId="0" applyFont="1" applyBorder="1" applyAlignment="1">
      <alignment horizontal="right" vertical="center" wrapText="1"/>
    </xf>
    <xf numFmtId="0" fontId="41" fillId="10" borderId="1" xfId="0" applyFont="1" applyFill="1" applyBorder="1" applyAlignment="1">
      <alignment horizontal="center" vertical="center" wrapText="1"/>
    </xf>
    <xf numFmtId="0" fontId="35" fillId="0" borderId="4" xfId="0" applyFont="1" applyBorder="1" applyAlignment="1">
      <alignment horizontal="center" vertical="center" wrapText="1"/>
    </xf>
    <xf numFmtId="0" fontId="3" fillId="0" borderId="0" xfId="0" applyFont="1" applyAlignment="1">
      <alignment horizontal="center" vertical="center"/>
    </xf>
    <xf numFmtId="0" fontId="35" fillId="0" borderId="1" xfId="0" applyFont="1" applyBorder="1" applyAlignment="1">
      <alignment horizontal="center" vertical="center"/>
    </xf>
    <xf numFmtId="0" fontId="29" fillId="0" borderId="1" xfId="0" applyFont="1" applyBorder="1"/>
    <xf numFmtId="0" fontId="24" fillId="0" borderId="1" xfId="0" applyFont="1" applyBorder="1"/>
    <xf numFmtId="3" fontId="42" fillId="2" borderId="1" xfId="0" applyNumberFormat="1" applyFont="1" applyFill="1" applyBorder="1" applyAlignment="1">
      <alignment horizontal="center" vertical="center" wrapText="1"/>
    </xf>
    <xf numFmtId="3" fontId="27" fillId="2" borderId="1" xfId="0" applyNumberFormat="1" applyFont="1" applyFill="1" applyBorder="1" applyAlignment="1">
      <alignment horizontal="center" vertical="center" wrapText="1"/>
    </xf>
    <xf numFmtId="3" fontId="19" fillId="0" borderId="1" xfId="0" applyNumberFormat="1" applyFont="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0" fillId="0" borderId="1" xfId="0" applyBorder="1" applyAlignment="1">
      <alignment wrapText="1"/>
    </xf>
    <xf numFmtId="0" fontId="27" fillId="2" borderId="1" xfId="0" applyFont="1" applyFill="1" applyBorder="1" applyAlignment="1">
      <alignment horizontal="center" vertical="center" wrapText="1"/>
    </xf>
    <xf numFmtId="164" fontId="27" fillId="2" borderId="1" xfId="1" applyNumberFormat="1" applyFont="1" applyFill="1" applyBorder="1" applyAlignment="1">
      <alignment horizontal="center" vertical="center" wrapText="1"/>
    </xf>
    <xf numFmtId="1" fontId="27" fillId="0" borderId="0" xfId="0" applyNumberFormat="1" applyFont="1" applyAlignment="1">
      <alignment horizontal="center" vertical="center"/>
    </xf>
    <xf numFmtId="1" fontId="27" fillId="2" borderId="1" xfId="0" applyNumberFormat="1" applyFont="1" applyFill="1" applyBorder="1" applyAlignment="1">
      <alignment horizontal="center" vertical="center" wrapText="1"/>
    </xf>
    <xf numFmtId="0" fontId="27" fillId="0" borderId="1" xfId="0" applyFont="1" applyBorder="1" applyAlignment="1">
      <alignment horizontal="center" vertical="center"/>
    </xf>
    <xf numFmtId="164" fontId="27" fillId="0" borderId="1" xfId="1" applyNumberFormat="1" applyFont="1" applyBorder="1" applyAlignment="1">
      <alignment horizontal="center" vertical="center"/>
    </xf>
    <xf numFmtId="1" fontId="27" fillId="0" borderId="1" xfId="0" applyNumberFormat="1" applyFont="1" applyBorder="1" applyAlignment="1">
      <alignment horizontal="center" vertical="center"/>
    </xf>
    <xf numFmtId="0" fontId="28" fillId="0" borderId="1" xfId="0" applyFont="1" applyBorder="1"/>
    <xf numFmtId="0" fontId="28" fillId="0" borderId="1" xfId="0" applyFont="1" applyBorder="1" applyAlignment="1">
      <alignment horizontal="right"/>
    </xf>
    <xf numFmtId="9" fontId="28" fillId="0" borderId="1" xfId="1" applyFont="1" applyBorder="1"/>
    <xf numFmtId="1" fontId="28" fillId="0" borderId="1" xfId="0" applyNumberFormat="1" applyFont="1" applyBorder="1"/>
    <xf numFmtId="0" fontId="43" fillId="0" borderId="0" xfId="0" applyFont="1"/>
    <xf numFmtId="0" fontId="27" fillId="0" borderId="0" xfId="0" applyFont="1" applyAlignment="1">
      <alignment vertical="center" wrapText="1"/>
    </xf>
    <xf numFmtId="0" fontId="27" fillId="0" borderId="1" xfId="0" applyFont="1" applyBorder="1" applyAlignment="1">
      <alignment vertical="center" wrapText="1"/>
    </xf>
    <xf numFmtId="0" fontId="27" fillId="0" borderId="1" xfId="0" applyFont="1" applyBorder="1" applyAlignment="1">
      <alignment horizontal="left" vertical="center" wrapText="1"/>
    </xf>
    <xf numFmtId="3" fontId="19" fillId="0" borderId="0" xfId="0" applyNumberFormat="1" applyFont="1" applyAlignment="1">
      <alignment horizontal="center" vertical="center"/>
    </xf>
    <xf numFmtId="0" fontId="32" fillId="0" borderId="0" xfId="0" applyFont="1" applyFill="1" applyAlignment="1">
      <alignment horizontal="center" wrapText="1"/>
    </xf>
    <xf numFmtId="0" fontId="0" fillId="0" borderId="0" xfId="0" applyFill="1"/>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3" fillId="0" borderId="0" xfId="0" applyFont="1" applyAlignment="1">
      <alignment horizontal="center" vertical="center"/>
    </xf>
    <xf numFmtId="0" fontId="33" fillId="0" borderId="1" xfId="0" applyFont="1" applyBorder="1" applyAlignment="1">
      <alignment wrapText="1"/>
    </xf>
    <xf numFmtId="0" fontId="35" fillId="0" borderId="1" xfId="0" applyFont="1" applyBorder="1" applyAlignment="1">
      <alignment horizontal="center"/>
    </xf>
    <xf numFmtId="0" fontId="46" fillId="0" borderId="1" xfId="0" applyFont="1" applyBorder="1" applyAlignment="1">
      <alignment horizontal="center"/>
    </xf>
    <xf numFmtId="164" fontId="35" fillId="0" borderId="1" xfId="1" applyNumberFormat="1" applyFont="1" applyBorder="1" applyAlignment="1">
      <alignment horizontal="center"/>
    </xf>
    <xf numFmtId="9" fontId="35" fillId="0" borderId="1" xfId="1" applyFont="1" applyBorder="1" applyAlignment="1">
      <alignment horizontal="center"/>
    </xf>
    <xf numFmtId="0" fontId="29" fillId="0" borderId="1" xfId="0" applyFont="1" applyBorder="1" applyAlignment="1">
      <alignment horizontal="center"/>
    </xf>
    <xf numFmtId="164" fontId="29" fillId="0" borderId="1" xfId="1" applyNumberFormat="1" applyFont="1" applyBorder="1" applyAlignment="1">
      <alignment horizontal="center"/>
    </xf>
    <xf numFmtId="9" fontId="29" fillId="0" borderId="1" xfId="1" applyFont="1" applyBorder="1" applyAlignment="1">
      <alignment horizontal="center"/>
    </xf>
    <xf numFmtId="0" fontId="23" fillId="0" borderId="0" xfId="0" applyFont="1" applyFill="1" applyAlignment="1"/>
    <xf numFmtId="0" fontId="47" fillId="0" borderId="0" xfId="0" applyFont="1"/>
    <xf numFmtId="0" fontId="33" fillId="0" borderId="0" xfId="0" applyFont="1" applyAlignment="1">
      <alignment vertical="center"/>
    </xf>
    <xf numFmtId="0" fontId="9" fillId="2" borderId="1" xfId="0" applyFont="1" applyFill="1" applyBorder="1" applyAlignment="1">
      <alignment horizontal="center" vertical="center" wrapText="1"/>
    </xf>
    <xf numFmtId="164" fontId="0" fillId="0" borderId="1" xfId="1" applyNumberFormat="1" applyFont="1" applyBorder="1"/>
    <xf numFmtId="0" fontId="13"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9" fillId="0" borderId="0" xfId="0" applyFont="1" applyAlignment="1">
      <alignment wrapText="1"/>
    </xf>
    <xf numFmtId="0" fontId="3" fillId="0" borderId="0" xfId="0" applyFont="1" applyBorder="1" applyAlignment="1">
      <alignment vertical="center" wrapText="1"/>
    </xf>
    <xf numFmtId="0" fontId="35" fillId="0" borderId="1" xfId="0" applyFont="1" applyBorder="1" applyAlignment="1">
      <alignment horizontal="center" vertical="center" wrapText="1"/>
    </xf>
    <xf numFmtId="0" fontId="21" fillId="0" borderId="1" xfId="0" applyFont="1" applyBorder="1" applyAlignment="1">
      <alignment horizontal="center"/>
    </xf>
    <xf numFmtId="0" fontId="24" fillId="0" borderId="0" xfId="0" applyFont="1"/>
    <xf numFmtId="0" fontId="19" fillId="14" borderId="1" xfId="0" applyFont="1" applyFill="1" applyBorder="1" applyAlignment="1">
      <alignment wrapText="1"/>
    </xf>
    <xf numFmtId="164" fontId="19" fillId="14" borderId="1" xfId="1" applyNumberFormat="1" applyFont="1" applyFill="1" applyBorder="1" applyAlignment="1">
      <alignment horizontal="center"/>
    </xf>
    <xf numFmtId="3" fontId="19" fillId="14" borderId="1" xfId="0" applyNumberFormat="1" applyFont="1" applyFill="1" applyBorder="1" applyAlignment="1">
      <alignment horizontal="center"/>
    </xf>
    <xf numFmtId="3" fontId="21" fillId="14" borderId="1" xfId="0" applyNumberFormat="1" applyFont="1" applyFill="1" applyBorder="1" applyAlignment="1">
      <alignment horizontal="center"/>
    </xf>
    <xf numFmtId="164" fontId="21" fillId="14" borderId="1" xfId="1" applyNumberFormat="1" applyFont="1" applyFill="1" applyBorder="1" applyAlignment="1">
      <alignment horizontal="center"/>
    </xf>
    <xf numFmtId="0" fontId="19" fillId="15" borderId="1" xfId="0" applyFont="1" applyFill="1" applyBorder="1" applyAlignment="1">
      <alignment wrapText="1"/>
    </xf>
    <xf numFmtId="3" fontId="19" fillId="15" borderId="1" xfId="0" applyNumberFormat="1" applyFont="1" applyFill="1" applyBorder="1" applyAlignment="1">
      <alignment horizontal="center"/>
    </xf>
    <xf numFmtId="164" fontId="19" fillId="15" borderId="1" xfId="1" applyNumberFormat="1" applyFont="1" applyFill="1" applyBorder="1" applyAlignment="1">
      <alignment horizontal="center"/>
    </xf>
    <xf numFmtId="3" fontId="21" fillId="15" borderId="1" xfId="0" applyNumberFormat="1" applyFont="1" applyFill="1" applyBorder="1" applyAlignment="1">
      <alignment horizontal="center"/>
    </xf>
    <xf numFmtId="164" fontId="21" fillId="15" borderId="1" xfId="1" applyNumberFormat="1" applyFont="1" applyFill="1" applyBorder="1" applyAlignment="1">
      <alignment horizontal="center"/>
    </xf>
    <xf numFmtId="0" fontId="19" fillId="16" borderId="1" xfId="0" applyFont="1" applyFill="1" applyBorder="1" applyAlignment="1">
      <alignment wrapText="1"/>
    </xf>
    <xf numFmtId="0" fontId="21" fillId="16" borderId="1" xfId="0" applyFont="1" applyFill="1" applyBorder="1"/>
    <xf numFmtId="3" fontId="21" fillId="16" borderId="1" xfId="0" applyNumberFormat="1" applyFont="1" applyFill="1" applyBorder="1"/>
    <xf numFmtId="0" fontId="9" fillId="9" borderId="5" xfId="0" applyFont="1" applyFill="1" applyBorder="1" applyAlignment="1">
      <alignment horizontal="right" vertical="center" wrapText="1"/>
    </xf>
    <xf numFmtId="0" fontId="9" fillId="13" borderId="1" xfId="0" applyFont="1" applyFill="1" applyBorder="1" applyAlignment="1">
      <alignment horizontal="right" vertical="center" wrapText="1"/>
    </xf>
    <xf numFmtId="0" fontId="9" fillId="12" borderId="1" xfId="0" applyFont="1" applyFill="1" applyBorder="1" applyAlignment="1">
      <alignment horizontal="right" vertical="center" wrapText="1"/>
    </xf>
    <xf numFmtId="0" fontId="19" fillId="0" borderId="1" xfId="0" applyFont="1" applyBorder="1" applyAlignment="1">
      <alignment horizontal="center" vertical="center"/>
    </xf>
    <xf numFmtId="0" fontId="35" fillId="0" borderId="1" xfId="0" applyFont="1" applyBorder="1" applyAlignment="1">
      <alignment horizontal="center" vertical="center" wrapText="1"/>
    </xf>
    <xf numFmtId="0" fontId="36" fillId="0" borderId="1" xfId="0" applyFont="1" applyBorder="1" applyAlignment="1">
      <alignment horizontal="center" vertical="center"/>
    </xf>
    <xf numFmtId="0" fontId="37" fillId="0" borderId="1" xfId="0" applyFont="1" applyBorder="1" applyAlignment="1">
      <alignment horizontal="center"/>
    </xf>
    <xf numFmtId="0" fontId="37" fillId="0" borderId="1" xfId="0" applyFont="1" applyBorder="1" applyAlignment="1">
      <alignment horizontal="center" vertical="center"/>
    </xf>
    <xf numFmtId="0" fontId="4" fillId="14" borderId="1" xfId="0" applyFont="1" applyFill="1" applyBorder="1" applyAlignment="1">
      <alignment horizontal="right" vertical="center" wrapText="1"/>
    </xf>
    <xf numFmtId="0" fontId="4" fillId="15" borderId="1" xfId="0" applyFont="1" applyFill="1" applyBorder="1" applyAlignment="1">
      <alignment horizontal="right" vertical="center" wrapText="1"/>
    </xf>
    <xf numFmtId="0" fontId="21" fillId="0" borderId="1" xfId="0" applyFont="1" applyBorder="1" applyAlignment="1">
      <alignment horizontal="center"/>
    </xf>
    <xf numFmtId="0" fontId="19" fillId="0" borderId="1" xfId="0" applyFont="1" applyBorder="1" applyAlignment="1">
      <alignment horizont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14" borderId="1" xfId="0" applyFont="1" applyFill="1" applyBorder="1"/>
    <xf numFmtId="0" fontId="19" fillId="15" borderId="1" xfId="0" applyFont="1" applyFill="1" applyBorder="1"/>
    <xf numFmtId="0" fontId="21" fillId="16" borderId="1" xfId="0" applyFont="1" applyFill="1" applyBorder="1" applyAlignment="1">
      <alignment horizontal="right" vertical="center" wrapText="1"/>
    </xf>
    <xf numFmtId="0" fontId="21" fillId="16" borderId="1" xfId="0" applyFont="1" applyFill="1" applyBorder="1" applyAlignment="1">
      <alignment horizontal="center" vertical="center"/>
    </xf>
    <xf numFmtId="3" fontId="21" fillId="16" borderId="1" xfId="0" applyNumberFormat="1" applyFont="1" applyFill="1" applyBorder="1" applyAlignment="1">
      <alignment horizontal="center" vertical="center"/>
    </xf>
    <xf numFmtId="10" fontId="13" fillId="16" borderId="1" xfId="0" applyNumberFormat="1" applyFont="1" applyFill="1" applyBorder="1" applyAlignment="1">
      <alignment horizontal="left" vertical="center" wrapText="1" indent="1"/>
    </xf>
    <xf numFmtId="10" fontId="19" fillId="16" borderId="1" xfId="1" applyNumberFormat="1" applyFont="1" applyFill="1" applyBorder="1" applyAlignment="1">
      <alignment horizontal="center" vertical="center"/>
    </xf>
    <xf numFmtId="0" fontId="33" fillId="14" borderId="1" xfId="0" applyFont="1" applyFill="1" applyBorder="1" applyAlignment="1">
      <alignment wrapText="1"/>
    </xf>
    <xf numFmtId="3" fontId="35" fillId="14" borderId="1" xfId="0" applyNumberFormat="1" applyFont="1" applyFill="1" applyBorder="1" applyAlignment="1">
      <alignment horizontal="center"/>
    </xf>
    <xf numFmtId="164" fontId="35" fillId="14" borderId="1" xfId="1" applyNumberFormat="1" applyFont="1" applyFill="1" applyBorder="1" applyAlignment="1">
      <alignment horizontal="center"/>
    </xf>
    <xf numFmtId="3" fontId="29" fillId="14" borderId="1" xfId="0" applyNumberFormat="1" applyFont="1" applyFill="1" applyBorder="1" applyAlignment="1">
      <alignment horizontal="center"/>
    </xf>
    <xf numFmtId="164" fontId="29" fillId="14" borderId="1" xfId="1" applyNumberFormat="1" applyFont="1" applyFill="1" applyBorder="1" applyAlignment="1">
      <alignment horizontal="center"/>
    </xf>
    <xf numFmtId="0" fontId="33" fillId="15" borderId="1" xfId="0" applyFont="1" applyFill="1" applyBorder="1" applyAlignment="1">
      <alignment wrapText="1"/>
    </xf>
    <xf numFmtId="3" fontId="35" fillId="15" borderId="1" xfId="0" applyNumberFormat="1" applyFont="1" applyFill="1" applyBorder="1" applyAlignment="1">
      <alignment horizontal="center"/>
    </xf>
    <xf numFmtId="164" fontId="35" fillId="15" borderId="1" xfId="1" applyNumberFormat="1" applyFont="1" applyFill="1" applyBorder="1" applyAlignment="1">
      <alignment horizontal="center"/>
    </xf>
    <xf numFmtId="3" fontId="29" fillId="15" borderId="1" xfId="0" applyNumberFormat="1" applyFont="1" applyFill="1" applyBorder="1" applyAlignment="1">
      <alignment horizontal="center"/>
    </xf>
    <xf numFmtId="164" fontId="29" fillId="15" borderId="1" xfId="1" applyNumberFormat="1" applyFont="1" applyFill="1" applyBorder="1" applyAlignment="1">
      <alignment horizontal="center"/>
    </xf>
    <xf numFmtId="0" fontId="21" fillId="9" borderId="1" xfId="0" applyFont="1" applyFill="1" applyBorder="1"/>
    <xf numFmtId="0" fontId="21" fillId="13" borderId="1" xfId="0" applyFont="1" applyFill="1" applyBorder="1"/>
    <xf numFmtId="0" fontId="21" fillId="12" borderId="1" xfId="0" applyFont="1" applyFill="1" applyBorder="1"/>
    <xf numFmtId="0" fontId="9" fillId="14" borderId="1" xfId="0" applyFont="1" applyFill="1" applyBorder="1" applyAlignment="1">
      <alignment horizontal="left" vertical="center" wrapText="1"/>
    </xf>
    <xf numFmtId="0" fontId="9" fillId="12" borderId="1" xfId="0" applyFont="1" applyFill="1" applyBorder="1" applyAlignment="1">
      <alignment horizontal="left" vertical="center" wrapText="1"/>
    </xf>
    <xf numFmtId="0" fontId="9" fillId="13" borderId="1" xfId="0" applyFont="1" applyFill="1" applyBorder="1" applyAlignment="1">
      <alignment horizontal="left" vertical="center" wrapText="1"/>
    </xf>
    <xf numFmtId="0" fontId="9" fillId="9" borderId="1" xfId="0" applyFont="1" applyFill="1" applyBorder="1" applyAlignment="1">
      <alignment horizontal="left" vertical="center" wrapText="1"/>
    </xf>
    <xf numFmtId="0" fontId="9" fillId="15" borderId="1" xfId="0" applyFont="1" applyFill="1" applyBorder="1" applyAlignment="1">
      <alignment horizontal="left" vertical="center" wrapText="1"/>
    </xf>
    <xf numFmtId="0" fontId="54" fillId="0" borderId="1" xfId="0" applyFont="1" applyBorder="1" applyAlignment="1">
      <alignment horizontal="center" vertical="center" wrapText="1"/>
    </xf>
    <xf numFmtId="0" fontId="27" fillId="0" borderId="3" xfId="0" applyFont="1" applyBorder="1" applyAlignment="1">
      <alignment horizontal="center"/>
    </xf>
    <xf numFmtId="0" fontId="13" fillId="14" borderId="1" xfId="0" applyFont="1" applyFill="1" applyBorder="1" applyAlignment="1">
      <alignment horizontal="right" vertical="center" wrapText="1"/>
    </xf>
    <xf numFmtId="0" fontId="13" fillId="15" borderId="1" xfId="0" applyFont="1" applyFill="1" applyBorder="1" applyAlignment="1">
      <alignment horizontal="right" vertical="center" wrapText="1"/>
    </xf>
    <xf numFmtId="3" fontId="21" fillId="0" borderId="1" xfId="0" applyNumberFormat="1" applyFont="1" applyBorder="1"/>
    <xf numFmtId="0" fontId="21" fillId="0" borderId="1" xfId="0" applyFont="1" applyBorder="1" applyAlignment="1">
      <alignment horizontal="center"/>
    </xf>
    <xf numFmtId="0" fontId="19" fillId="0" borderId="1" xfId="0" applyFont="1" applyBorder="1" applyAlignment="1">
      <alignment horizontal="center"/>
    </xf>
    <xf numFmtId="0" fontId="3" fillId="2" borderId="1" xfId="0" applyFont="1" applyFill="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55" fillId="0" borderId="1" xfId="0" applyFont="1" applyBorder="1" applyAlignment="1">
      <alignment wrapText="1"/>
    </xf>
    <xf numFmtId="0" fontId="55" fillId="3" borderId="1" xfId="0" applyFont="1" applyFill="1" applyBorder="1" applyAlignment="1">
      <alignment wrapText="1"/>
    </xf>
    <xf numFmtId="0" fontId="55" fillId="4" borderId="1" xfId="0" applyFont="1" applyFill="1" applyBorder="1" applyAlignment="1">
      <alignment wrapText="1"/>
    </xf>
    <xf numFmtId="0" fontId="55" fillId="5" borderId="1" xfId="0" applyFont="1" applyFill="1" applyBorder="1" applyAlignment="1">
      <alignment wrapText="1"/>
    </xf>
    <xf numFmtId="3" fontId="19" fillId="3" borderId="1" xfId="0" applyNumberFormat="1" applyFont="1" applyFill="1" applyBorder="1" applyAlignment="1">
      <alignment horizontal="center"/>
    </xf>
    <xf numFmtId="3" fontId="19" fillId="4" borderId="1" xfId="0" applyNumberFormat="1" applyFont="1" applyFill="1" applyBorder="1" applyAlignment="1">
      <alignment horizontal="center"/>
    </xf>
    <xf numFmtId="3" fontId="19" fillId="5" borderId="1" xfId="0" applyNumberFormat="1" applyFont="1" applyFill="1" applyBorder="1" applyAlignment="1">
      <alignment horizontal="center"/>
    </xf>
    <xf numFmtId="164" fontId="19" fillId="3" borderId="1" xfId="1" applyNumberFormat="1" applyFont="1" applyFill="1" applyBorder="1" applyAlignment="1">
      <alignment horizontal="center"/>
    </xf>
    <xf numFmtId="164" fontId="19" fillId="4" borderId="1" xfId="1" applyNumberFormat="1" applyFont="1" applyFill="1" applyBorder="1" applyAlignment="1">
      <alignment horizontal="center"/>
    </xf>
    <xf numFmtId="9" fontId="19" fillId="5" borderId="1" xfId="1" applyFont="1" applyFill="1" applyBorder="1" applyAlignment="1">
      <alignment horizontal="center"/>
    </xf>
    <xf numFmtId="3" fontId="21" fillId="3" borderId="1" xfId="0" applyNumberFormat="1" applyFont="1" applyFill="1" applyBorder="1" applyAlignment="1">
      <alignment horizontal="center"/>
    </xf>
    <xf numFmtId="3" fontId="21" fillId="4" borderId="1" xfId="0" applyNumberFormat="1" applyFont="1" applyFill="1" applyBorder="1" applyAlignment="1">
      <alignment horizontal="center"/>
    </xf>
    <xf numFmtId="3" fontId="21" fillId="5" borderId="1" xfId="0" applyNumberFormat="1" applyFont="1" applyFill="1" applyBorder="1" applyAlignment="1">
      <alignment horizontal="center"/>
    </xf>
    <xf numFmtId="164" fontId="21" fillId="3" borderId="1" xfId="1" applyNumberFormat="1" applyFont="1" applyFill="1" applyBorder="1" applyAlignment="1">
      <alignment horizontal="center"/>
    </xf>
    <xf numFmtId="164" fontId="21" fillId="4" borderId="1" xfId="1" applyNumberFormat="1" applyFont="1" applyFill="1" applyBorder="1" applyAlignment="1">
      <alignment horizontal="center"/>
    </xf>
    <xf numFmtId="9" fontId="21" fillId="5" borderId="1" xfId="1" applyFont="1" applyFill="1" applyBorder="1" applyAlignment="1">
      <alignment horizontal="center"/>
    </xf>
    <xf numFmtId="0" fontId="19" fillId="0" borderId="0" xfId="0" applyFont="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0" fillId="0" borderId="1" xfId="0" applyFont="1" applyBorder="1" applyAlignment="1">
      <alignment horizontal="center" vertical="center"/>
    </xf>
    <xf numFmtId="3" fontId="18" fillId="0" borderId="1" xfId="0" applyNumberFormat="1" applyFont="1" applyBorder="1" applyAlignment="1">
      <alignment horizontal="center" vertical="center"/>
    </xf>
    <xf numFmtId="3" fontId="17" fillId="0" borderId="1" xfId="0" applyNumberFormat="1" applyFont="1" applyBorder="1" applyAlignment="1">
      <alignment horizontal="center" vertical="center"/>
    </xf>
    <xf numFmtId="0" fontId="7" fillId="2" borderId="12" xfId="0" applyFont="1" applyFill="1" applyBorder="1" applyAlignment="1">
      <alignment horizontal="justify" vertical="center" wrapText="1"/>
    </xf>
    <xf numFmtId="0" fontId="29" fillId="0" borderId="7"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1" xfId="0" applyFont="1" applyBorder="1" applyAlignment="1">
      <alignment horizontal="center" vertical="center" wrapText="1"/>
    </xf>
    <xf numFmtId="0" fontId="56" fillId="2" borderId="1" xfId="0" applyFont="1" applyFill="1" applyBorder="1" applyAlignment="1">
      <alignment horizontal="center" vertical="center" wrapText="1"/>
    </xf>
    <xf numFmtId="3" fontId="56" fillId="2" borderId="1" xfId="0" applyNumberFormat="1" applyFont="1" applyFill="1" applyBorder="1" applyAlignment="1">
      <alignment horizontal="center" vertical="center" wrapText="1"/>
    </xf>
    <xf numFmtId="0" fontId="42" fillId="2" borderId="1" xfId="0" applyFont="1" applyFill="1" applyBorder="1" applyAlignment="1">
      <alignment horizontal="center" vertical="center" wrapText="1"/>
    </xf>
    <xf numFmtId="3" fontId="13" fillId="2" borderId="6" xfId="0" applyNumberFormat="1" applyFont="1" applyFill="1" applyBorder="1" applyAlignment="1">
      <alignment horizontal="center" vertical="center" wrapText="1"/>
    </xf>
    <xf numFmtId="0" fontId="13" fillId="2" borderId="6" xfId="0" applyFont="1" applyFill="1" applyBorder="1" applyAlignment="1">
      <alignment horizontal="center" vertical="center" wrapText="1"/>
    </xf>
    <xf numFmtId="0" fontId="27" fillId="17" borderId="1" xfId="0" applyFont="1" applyFill="1" applyBorder="1" applyAlignment="1">
      <alignment horizontal="center" vertical="center"/>
    </xf>
    <xf numFmtId="0" fontId="19" fillId="17" borderId="1" xfId="0" applyFont="1" applyFill="1" applyBorder="1" applyAlignment="1">
      <alignment horizontal="center" vertical="center"/>
    </xf>
    <xf numFmtId="0" fontId="13" fillId="17" borderId="1" xfId="0" applyFont="1" applyFill="1" applyBorder="1" applyAlignment="1">
      <alignment horizontal="left" vertical="center" wrapText="1"/>
    </xf>
    <xf numFmtId="0" fontId="9" fillId="17" borderId="1" xfId="0" applyFont="1" applyFill="1" applyBorder="1" applyAlignment="1">
      <alignment horizontal="left" vertical="center" wrapText="1"/>
    </xf>
    <xf numFmtId="0" fontId="9" fillId="17" borderId="1" xfId="0" applyFont="1" applyFill="1" applyBorder="1" applyAlignment="1">
      <alignment horizontal="right" wrapText="1"/>
    </xf>
    <xf numFmtId="0" fontId="28" fillId="17" borderId="1" xfId="0" applyFont="1" applyFill="1" applyBorder="1" applyAlignment="1">
      <alignment horizontal="center"/>
    </xf>
    <xf numFmtId="3" fontId="28" fillId="17" borderId="1" xfId="0" applyNumberFormat="1" applyFont="1" applyFill="1" applyBorder="1" applyAlignment="1">
      <alignment horizontal="center"/>
    </xf>
    <xf numFmtId="0" fontId="9" fillId="17" borderId="1" xfId="0" applyFont="1" applyFill="1" applyBorder="1" applyAlignment="1">
      <alignment horizontal="right" vertical="center" wrapText="1"/>
    </xf>
    <xf numFmtId="0" fontId="21" fillId="17" borderId="1" xfId="0" applyFont="1" applyFill="1" applyBorder="1" applyAlignment="1">
      <alignment horizontal="center"/>
    </xf>
    <xf numFmtId="3" fontId="21" fillId="17" borderId="1" xfId="0" applyNumberFormat="1" applyFont="1" applyFill="1" applyBorder="1" applyAlignment="1">
      <alignment horizontal="center"/>
    </xf>
    <xf numFmtId="0" fontId="9" fillId="17" borderId="5" xfId="0" applyFont="1" applyFill="1" applyBorder="1" applyAlignment="1">
      <alignment horizontal="right" vertical="center" wrapText="1"/>
    </xf>
    <xf numFmtId="0" fontId="9" fillId="17" borderId="1" xfId="0" applyFont="1" applyFill="1" applyBorder="1" applyAlignment="1">
      <alignment horizontal="center" vertical="center" wrapText="1"/>
    </xf>
    <xf numFmtId="0" fontId="19" fillId="17" borderId="1" xfId="0" applyFont="1" applyFill="1" applyBorder="1"/>
    <xf numFmtId="9" fontId="13" fillId="2" borderId="1" xfId="1" applyFont="1" applyFill="1" applyBorder="1" applyAlignment="1">
      <alignment horizontal="center" vertical="center" wrapText="1"/>
    </xf>
    <xf numFmtId="0" fontId="21" fillId="0" borderId="1" xfId="0" applyFont="1" applyBorder="1" applyAlignment="1">
      <alignment horizontal="right"/>
    </xf>
    <xf numFmtId="0" fontId="21" fillId="17" borderId="1" xfId="0" applyFont="1" applyFill="1" applyBorder="1"/>
    <xf numFmtId="3" fontId="21" fillId="17" borderId="1" xfId="0" applyNumberFormat="1" applyFont="1" applyFill="1" applyBorder="1"/>
    <xf numFmtId="0" fontId="31" fillId="0" borderId="1" xfId="0" applyFont="1" applyBorder="1" applyAlignment="1">
      <alignment horizontal="center" vertical="center"/>
    </xf>
    <xf numFmtId="0" fontId="21" fillId="17" borderId="1" xfId="0" applyFont="1" applyFill="1" applyBorder="1" applyAlignment="1">
      <alignment horizontal="right" vertical="center" wrapText="1"/>
    </xf>
    <xf numFmtId="0" fontId="21" fillId="17" borderId="1" xfId="0" applyFont="1" applyFill="1" applyBorder="1" applyAlignment="1">
      <alignment horizontal="center" vertical="center" wrapText="1"/>
    </xf>
    <xf numFmtId="3" fontId="9" fillId="17" borderId="1" xfId="0" applyNumberFormat="1" applyFont="1" applyFill="1" applyBorder="1" applyAlignment="1">
      <alignment horizontal="center" vertical="center" wrapText="1"/>
    </xf>
    <xf numFmtId="0" fontId="27" fillId="0" borderId="1" xfId="0" applyFont="1" applyBorder="1" applyAlignment="1">
      <alignment wrapText="1"/>
    </xf>
    <xf numFmtId="0" fontId="21" fillId="0" borderId="1" xfId="0" applyFont="1" applyBorder="1" applyAlignment="1">
      <alignment horizontal="center"/>
    </xf>
    <xf numFmtId="0" fontId="9" fillId="17" borderId="1" xfId="0" applyFont="1" applyFill="1" applyBorder="1" applyAlignment="1">
      <alignment horizontal="center" vertical="center" wrapText="1"/>
    </xf>
    <xf numFmtId="164" fontId="13" fillId="17" borderId="1" xfId="1" applyNumberFormat="1" applyFont="1" applyFill="1" applyBorder="1" applyAlignment="1">
      <alignment horizontal="center" vertical="center" wrapText="1"/>
    </xf>
    <xf numFmtId="0" fontId="33" fillId="17" borderId="1" xfId="0" applyFont="1" applyFill="1" applyBorder="1" applyAlignment="1">
      <alignment wrapText="1"/>
    </xf>
    <xf numFmtId="3" fontId="35" fillId="17" borderId="1" xfId="0" applyNumberFormat="1" applyFont="1" applyFill="1" applyBorder="1" applyAlignment="1">
      <alignment horizontal="center"/>
    </xf>
    <xf numFmtId="9" fontId="35" fillId="17" borderId="1" xfId="1" applyFont="1" applyFill="1" applyBorder="1" applyAlignment="1">
      <alignment horizontal="center"/>
    </xf>
    <xf numFmtId="3" fontId="29" fillId="17" borderId="1" xfId="0" applyNumberFormat="1" applyFont="1" applyFill="1" applyBorder="1" applyAlignment="1">
      <alignment horizontal="center"/>
    </xf>
    <xf numFmtId="9" fontId="29" fillId="17" borderId="1" xfId="1" applyFont="1" applyFill="1" applyBorder="1" applyAlignment="1">
      <alignment horizontal="center"/>
    </xf>
    <xf numFmtId="164" fontId="13" fillId="17" borderId="1" xfId="0" applyNumberFormat="1" applyFont="1" applyFill="1" applyBorder="1" applyAlignment="1">
      <alignment horizontal="center" vertical="center" wrapText="1"/>
    </xf>
    <xf numFmtId="9" fontId="9" fillId="17" borderId="1" xfId="0" applyNumberFormat="1" applyFont="1" applyFill="1" applyBorder="1" applyAlignment="1">
      <alignment horizontal="center" vertical="center" wrapText="1"/>
    </xf>
    <xf numFmtId="0" fontId="13" fillId="17" borderId="1" xfId="0" applyFont="1" applyFill="1" applyBorder="1" applyAlignment="1">
      <alignment horizontal="center" vertical="center" wrapText="1"/>
    </xf>
    <xf numFmtId="0" fontId="27" fillId="17" borderId="1" xfId="0" applyFont="1" applyFill="1" applyBorder="1" applyAlignment="1">
      <alignment horizontal="center" vertical="center" wrapText="1"/>
    </xf>
    <xf numFmtId="0" fontId="27" fillId="17" borderId="7" xfId="0" applyFont="1" applyFill="1" applyBorder="1" applyAlignment="1">
      <alignment horizontal="center" vertical="center" wrapText="1"/>
    </xf>
    <xf numFmtId="3" fontId="13" fillId="17" borderId="1" xfId="0" applyNumberFormat="1" applyFont="1" applyFill="1" applyBorder="1" applyAlignment="1">
      <alignment horizontal="center" vertical="center" wrapText="1"/>
    </xf>
    <xf numFmtId="0" fontId="13" fillId="17" borderId="7" xfId="0" applyFont="1" applyFill="1" applyBorder="1" applyAlignment="1">
      <alignment horizontal="center" vertical="center" wrapText="1"/>
    </xf>
    <xf numFmtId="0" fontId="9" fillId="17" borderId="1" xfId="0" applyFont="1" applyFill="1" applyBorder="1" applyAlignment="1">
      <alignment horizontal="center" vertical="center" wrapText="1"/>
    </xf>
    <xf numFmtId="0" fontId="27" fillId="2" borderId="1" xfId="0" applyFont="1" applyFill="1" applyBorder="1" applyAlignment="1">
      <alignment horizontal="left" vertical="center" wrapText="1"/>
    </xf>
    <xf numFmtId="0" fontId="15" fillId="17" borderId="1" xfId="0" applyFont="1" applyFill="1" applyBorder="1" applyAlignment="1">
      <alignment vertical="center" wrapText="1"/>
    </xf>
    <xf numFmtId="10" fontId="9" fillId="17" borderId="1" xfId="0" applyNumberFormat="1" applyFont="1" applyFill="1" applyBorder="1" applyAlignment="1">
      <alignment horizontal="center" vertical="center" wrapText="1"/>
    </xf>
    <xf numFmtId="0" fontId="9" fillId="17" borderId="1" xfId="0" applyFont="1" applyFill="1" applyBorder="1" applyAlignment="1">
      <alignment horizontal="left" vertical="center" wrapText="1" indent="2"/>
    </xf>
    <xf numFmtId="0" fontId="19" fillId="17" borderId="1" xfId="0" applyFont="1" applyFill="1" applyBorder="1" applyAlignment="1">
      <alignment wrapText="1"/>
    </xf>
    <xf numFmtId="3" fontId="19" fillId="17" borderId="1" xfId="0" applyNumberFormat="1" applyFont="1" applyFill="1" applyBorder="1" applyAlignment="1">
      <alignment horizontal="center"/>
    </xf>
    <xf numFmtId="9" fontId="19" fillId="17" borderId="1" xfId="1" applyFont="1" applyFill="1" applyBorder="1" applyAlignment="1">
      <alignment horizontal="center"/>
    </xf>
    <xf numFmtId="9" fontId="21" fillId="17" borderId="1" xfId="1" applyFont="1" applyFill="1" applyBorder="1" applyAlignment="1">
      <alignment horizontal="center"/>
    </xf>
    <xf numFmtId="0" fontId="4" fillId="17" borderId="1" xfId="0" applyFont="1" applyFill="1" applyBorder="1" applyAlignment="1">
      <alignment horizontal="right" vertical="center" wrapText="1"/>
    </xf>
    <xf numFmtId="0" fontId="26" fillId="0" borderId="2" xfId="0" applyFont="1" applyBorder="1" applyAlignment="1">
      <alignment horizontal="center" wrapText="1"/>
    </xf>
    <xf numFmtId="0" fontId="17" fillId="5" borderId="5" xfId="0" applyFont="1" applyFill="1" applyBorder="1" applyAlignment="1">
      <alignment horizontal="center"/>
    </xf>
    <xf numFmtId="0" fontId="17" fillId="5" borderId="6" xfId="0" applyFont="1" applyFill="1" applyBorder="1" applyAlignment="1">
      <alignment horizontal="center"/>
    </xf>
    <xf numFmtId="0" fontId="32" fillId="0" borderId="5" xfId="0" applyFont="1" applyBorder="1" applyAlignment="1">
      <alignment horizontal="center"/>
    </xf>
    <xf numFmtId="0" fontId="32" fillId="0" borderId="10" xfId="0" applyFont="1" applyBorder="1" applyAlignment="1">
      <alignment horizontal="center"/>
    </xf>
    <xf numFmtId="0" fontId="32" fillId="0" borderId="6" xfId="0" applyFont="1" applyBorder="1" applyAlignment="1">
      <alignment horizontal="center"/>
    </xf>
    <xf numFmtId="9" fontId="17" fillId="0" borderId="4" xfId="1" applyFont="1" applyBorder="1" applyAlignment="1">
      <alignment horizontal="center" vertical="center"/>
    </xf>
    <xf numFmtId="9" fontId="17" fillId="0" borderId="3" xfId="1" applyFont="1" applyBorder="1" applyAlignment="1">
      <alignment horizontal="center" vertical="center"/>
    </xf>
    <xf numFmtId="10" fontId="17" fillId="6" borderId="4" xfId="1" applyNumberFormat="1" applyFont="1" applyFill="1" applyBorder="1" applyAlignment="1">
      <alignment horizontal="center" vertical="center"/>
    </xf>
    <xf numFmtId="10" fontId="17" fillId="6" borderId="3" xfId="1" applyNumberFormat="1" applyFont="1" applyFill="1" applyBorder="1" applyAlignment="1">
      <alignment horizontal="center" vertical="center"/>
    </xf>
    <xf numFmtId="10" fontId="17" fillId="7" borderId="4" xfId="1" applyNumberFormat="1" applyFont="1" applyFill="1" applyBorder="1" applyAlignment="1">
      <alignment horizontal="center" vertical="center"/>
    </xf>
    <xf numFmtId="10" fontId="17" fillId="7" borderId="3" xfId="1" applyNumberFormat="1" applyFont="1" applyFill="1" applyBorder="1" applyAlignment="1">
      <alignment horizontal="center" vertical="center"/>
    </xf>
    <xf numFmtId="10" fontId="17" fillId="8" borderId="4" xfId="1" applyNumberFormat="1" applyFont="1" applyFill="1" applyBorder="1" applyAlignment="1">
      <alignment horizontal="center" vertical="center"/>
    </xf>
    <xf numFmtId="10" fontId="17" fillId="8" borderId="3" xfId="1" applyNumberFormat="1" applyFont="1" applyFill="1" applyBorder="1" applyAlignment="1">
      <alignment horizontal="center" vertical="center"/>
    </xf>
    <xf numFmtId="0" fontId="17" fillId="3" borderId="5" xfId="0" applyFont="1" applyFill="1" applyBorder="1" applyAlignment="1">
      <alignment horizontal="center"/>
    </xf>
    <xf numFmtId="0" fontId="17" fillId="3" borderId="6"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1" fillId="2" borderId="5"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48" fillId="0" borderId="2" xfId="0" applyFont="1" applyBorder="1" applyAlignment="1">
      <alignment horizontal="center" wrapText="1"/>
    </xf>
    <xf numFmtId="0" fontId="40" fillId="0" borderId="4" xfId="0" applyFont="1" applyBorder="1" applyAlignment="1">
      <alignment horizontal="center" vertical="center"/>
    </xf>
    <xf numFmtId="0" fontId="40" fillId="0" borderId="3" xfId="0" applyFont="1" applyBorder="1" applyAlignment="1">
      <alignment horizontal="center" vertical="center"/>
    </xf>
    <xf numFmtId="0" fontId="18" fillId="0" borderId="15" xfId="0" applyFont="1" applyBorder="1" applyAlignment="1">
      <alignment horizontal="center"/>
    </xf>
    <xf numFmtId="0" fontId="18" fillId="0" borderId="8" xfId="0" applyFont="1" applyBorder="1" applyAlignment="1">
      <alignment horizontal="center"/>
    </xf>
    <xf numFmtId="0" fontId="18" fillId="0" borderId="16" xfId="0" applyFont="1" applyBorder="1" applyAlignment="1">
      <alignment horizontal="center"/>
    </xf>
    <xf numFmtId="0" fontId="18" fillId="0" borderId="17" xfId="0" applyFont="1" applyBorder="1" applyAlignment="1">
      <alignment horizontal="center"/>
    </xf>
    <xf numFmtId="0" fontId="18" fillId="0" borderId="18" xfId="0" applyFont="1" applyBorder="1" applyAlignment="1">
      <alignment horizontal="center"/>
    </xf>
    <xf numFmtId="0" fontId="18" fillId="0" borderId="9" xfId="0" applyFont="1" applyBorder="1" applyAlignment="1">
      <alignment horizontal="center"/>
    </xf>
    <xf numFmtId="0" fontId="40" fillId="8" borderId="4" xfId="0" applyFont="1" applyFill="1" applyBorder="1" applyAlignment="1">
      <alignment horizontal="center" vertical="center"/>
    </xf>
    <xf numFmtId="0" fontId="40" fillId="8" borderId="3" xfId="0" applyFont="1" applyFill="1" applyBorder="1" applyAlignment="1">
      <alignment horizontal="center" vertical="center"/>
    </xf>
    <xf numFmtId="0" fontId="40" fillId="7" borderId="4" xfId="0" applyFont="1" applyFill="1" applyBorder="1" applyAlignment="1">
      <alignment horizontal="center" vertical="center"/>
    </xf>
    <xf numFmtId="0" fontId="40" fillId="7" borderId="3" xfId="0" applyFont="1" applyFill="1" applyBorder="1" applyAlignment="1">
      <alignment horizontal="center" vertical="center"/>
    </xf>
    <xf numFmtId="0" fontId="40" fillId="6" borderId="4" xfId="0" applyFont="1" applyFill="1" applyBorder="1" applyAlignment="1">
      <alignment horizontal="center" vertical="center"/>
    </xf>
    <xf numFmtId="0" fontId="40" fillId="6" borderId="3" xfId="0" applyFont="1" applyFill="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 xfId="0" applyFont="1" applyBorder="1" applyAlignment="1">
      <alignment horizontal="center" vertical="center" wrapText="1"/>
    </xf>
    <xf numFmtId="10" fontId="4" fillId="2" borderId="4" xfId="0" applyNumberFormat="1" applyFont="1" applyFill="1" applyBorder="1" applyAlignment="1">
      <alignment horizontal="center" vertical="center" wrapText="1"/>
    </xf>
    <xf numFmtId="10" fontId="4" fillId="2" borderId="3" xfId="0" applyNumberFormat="1"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6" fillId="0" borderId="0" xfId="0" applyFont="1" applyAlignment="1">
      <alignment horizontal="center" vertical="center" wrapText="1"/>
    </xf>
    <xf numFmtId="0" fontId="2" fillId="2" borderId="5" xfId="0" applyFont="1" applyFill="1" applyBorder="1" applyAlignment="1">
      <alignment vertical="center" wrapText="1"/>
    </xf>
    <xf numFmtId="0" fontId="2" fillId="2" borderId="10" xfId="0" applyFont="1" applyFill="1" applyBorder="1" applyAlignment="1">
      <alignment vertical="center" wrapText="1"/>
    </xf>
    <xf numFmtId="0" fontId="2" fillId="2" borderId="6" xfId="0" applyFont="1" applyFill="1" applyBorder="1" applyAlignment="1">
      <alignment vertical="center" wrapText="1"/>
    </xf>
    <xf numFmtId="0" fontId="9" fillId="2" borderId="10"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3" fillId="2" borderId="5" xfId="0" applyFont="1" applyFill="1" applyBorder="1" applyAlignment="1">
      <alignment horizontal="right" vertical="center" wrapText="1"/>
    </xf>
    <xf numFmtId="0" fontId="3" fillId="2" borderId="6" xfId="0" applyFont="1" applyFill="1" applyBorder="1" applyAlignment="1">
      <alignment horizontal="right" vertical="center" wrapText="1"/>
    </xf>
    <xf numFmtId="0" fontId="9" fillId="2" borderId="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8" fillId="0" borderId="1" xfId="0" applyFont="1" applyBorder="1" applyAlignment="1">
      <alignment horizontal="center"/>
    </xf>
    <xf numFmtId="0" fontId="32" fillId="6" borderId="1" xfId="0" applyFont="1" applyFill="1" applyBorder="1" applyAlignment="1">
      <alignment horizontal="center"/>
    </xf>
    <xf numFmtId="0" fontId="32" fillId="7" borderId="1" xfId="0" applyFont="1" applyFill="1" applyBorder="1" applyAlignment="1">
      <alignment horizontal="center"/>
    </xf>
    <xf numFmtId="0" fontId="32" fillId="8" borderId="1" xfId="0" applyFont="1" applyFill="1" applyBorder="1" applyAlignment="1">
      <alignment horizontal="center"/>
    </xf>
    <xf numFmtId="0" fontId="17" fillId="0" borderId="7" xfId="0" applyFont="1" applyBorder="1" applyAlignment="1">
      <alignment horizontal="center" vertical="center"/>
    </xf>
    <xf numFmtId="0" fontId="17" fillId="0" borderId="3" xfId="0" applyFont="1" applyBorder="1" applyAlignment="1">
      <alignment horizontal="center" vertical="center"/>
    </xf>
    <xf numFmtId="0" fontId="17" fillId="3" borderId="1" xfId="0" applyFont="1" applyFill="1" applyBorder="1" applyAlignment="1">
      <alignment horizontal="center"/>
    </xf>
    <xf numFmtId="0" fontId="17" fillId="4" borderId="1" xfId="0" applyFont="1" applyFill="1" applyBorder="1" applyAlignment="1">
      <alignment horizontal="center"/>
    </xf>
    <xf numFmtId="0" fontId="17" fillId="5" borderId="1" xfId="0" applyFont="1" applyFill="1" applyBorder="1" applyAlignment="1">
      <alignment horizontal="center"/>
    </xf>
    <xf numFmtId="0" fontId="17" fillId="0" borderId="1" xfId="0" applyFont="1" applyBorder="1" applyAlignment="1">
      <alignment horizontal="center" vertical="center"/>
    </xf>
    <xf numFmtId="9" fontId="17" fillId="0" borderId="1" xfId="1" applyFont="1" applyBorder="1" applyAlignment="1">
      <alignment horizontal="center" vertical="center"/>
    </xf>
    <xf numFmtId="0" fontId="50" fillId="0" borderId="1" xfId="0" applyFont="1" applyFill="1" applyBorder="1" applyAlignment="1">
      <alignment horizontal="center" vertical="center" wrapText="1"/>
    </xf>
    <xf numFmtId="0" fontId="50" fillId="0" borderId="1" xfId="0" applyFont="1" applyFill="1" applyBorder="1" applyAlignment="1">
      <alignment horizontal="center" vertical="center"/>
    </xf>
    <xf numFmtId="9" fontId="17" fillId="0" borderId="1" xfId="1" applyNumberFormat="1" applyFont="1" applyBorder="1" applyAlignment="1">
      <alignment horizontal="center" vertical="center"/>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1" fillId="0" borderId="1" xfId="0" applyFont="1" applyBorder="1" applyAlignment="1">
      <alignment horizontal="center" vertical="center" wrapText="1"/>
    </xf>
    <xf numFmtId="10" fontId="24" fillId="17" borderId="5" xfId="1" applyNumberFormat="1" applyFont="1" applyFill="1" applyBorder="1" applyAlignment="1">
      <alignment horizontal="center"/>
    </xf>
    <xf numFmtId="10" fontId="24" fillId="17" borderId="6" xfId="1" applyNumberFormat="1" applyFont="1" applyFill="1" applyBorder="1" applyAlignment="1">
      <alignment horizontal="center"/>
    </xf>
    <xf numFmtId="0" fontId="9" fillId="2" borderId="1" xfId="0" applyFont="1" applyFill="1" applyBorder="1" applyAlignment="1">
      <alignment horizontal="center" vertical="center" wrapText="1"/>
    </xf>
    <xf numFmtId="0" fontId="21" fillId="0" borderId="1" xfId="0" applyFont="1" applyBorder="1" applyAlignment="1">
      <alignment horizontal="center"/>
    </xf>
    <xf numFmtId="0" fontId="19" fillId="0" borderId="1" xfId="0" applyFont="1" applyBorder="1" applyAlignment="1">
      <alignment horizontal="center"/>
    </xf>
    <xf numFmtId="10" fontId="21" fillId="17" borderId="5" xfId="1" applyNumberFormat="1" applyFont="1" applyFill="1" applyBorder="1" applyAlignment="1">
      <alignment horizontal="center"/>
    </xf>
    <xf numFmtId="10" fontId="21" fillId="17" borderId="6" xfId="1" applyNumberFormat="1" applyFont="1" applyFill="1" applyBorder="1" applyAlignment="1">
      <alignment horizontal="center"/>
    </xf>
    <xf numFmtId="0" fontId="26" fillId="0" borderId="0" xfId="0" applyFont="1" applyBorder="1" applyAlignment="1">
      <alignment horizontal="center" wrapText="1"/>
    </xf>
    <xf numFmtId="0" fontId="9" fillId="2" borderId="1" xfId="0" applyFont="1" applyFill="1" applyBorder="1" applyAlignment="1">
      <alignment horizontal="left" vertical="center" wrapText="1" indent="2"/>
    </xf>
    <xf numFmtId="0" fontId="13" fillId="2" borderId="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1" fillId="0" borderId="5" xfId="0" applyFont="1" applyFill="1" applyBorder="1" applyAlignment="1">
      <alignment horizontal="center"/>
    </xf>
    <xf numFmtId="0" fontId="21" fillId="0" borderId="6" xfId="0" applyFont="1" applyFill="1" applyBorder="1" applyAlignment="1">
      <alignment horizontal="center"/>
    </xf>
    <xf numFmtId="0" fontId="19" fillId="0" borderId="1" xfId="0" applyFont="1" applyBorder="1" applyAlignment="1">
      <alignment horizontal="center" vertical="center" wrapText="1"/>
    </xf>
    <xf numFmtId="164" fontId="21" fillId="17" borderId="5" xfId="1" applyNumberFormat="1" applyFont="1" applyFill="1" applyBorder="1" applyAlignment="1">
      <alignment horizontal="center"/>
    </xf>
    <xf numFmtId="164" fontId="21" fillId="17" borderId="6" xfId="1" applyNumberFormat="1" applyFont="1" applyFill="1" applyBorder="1" applyAlignment="1">
      <alignment horizontal="center"/>
    </xf>
    <xf numFmtId="9" fontId="21" fillId="17" borderId="5" xfId="1" applyFont="1" applyFill="1" applyBorder="1" applyAlignment="1">
      <alignment horizontal="center"/>
    </xf>
    <xf numFmtId="9" fontId="21" fillId="17" borderId="6" xfId="1" applyFont="1" applyFill="1" applyBorder="1" applyAlignment="1">
      <alignment horizontal="center"/>
    </xf>
    <xf numFmtId="0" fontId="19" fillId="0" borderId="1" xfId="0" applyFont="1" applyBorder="1" applyAlignment="1">
      <alignment horizontal="center" wrapText="1"/>
    </xf>
    <xf numFmtId="0" fontId="19" fillId="0" borderId="1" xfId="0" applyFont="1" applyBorder="1" applyAlignment="1">
      <alignment horizontal="center" vertical="center"/>
    </xf>
    <xf numFmtId="0" fontId="26" fillId="0" borderId="2" xfId="0" applyFont="1" applyBorder="1" applyAlignment="1">
      <alignment horizontal="center" vertical="center" wrapText="1"/>
    </xf>
    <xf numFmtId="0" fontId="45" fillId="12" borderId="1" xfId="0" applyFont="1" applyFill="1" applyBorder="1" applyAlignment="1">
      <alignment horizontal="center" vertical="center"/>
    </xf>
    <xf numFmtId="0" fontId="24" fillId="17" borderId="1" xfId="0" applyFont="1" applyFill="1" applyBorder="1" applyAlignment="1">
      <alignment horizontal="center"/>
    </xf>
    <xf numFmtId="0" fontId="45" fillId="9" borderId="1" xfId="0" applyFont="1" applyFill="1" applyBorder="1" applyAlignment="1">
      <alignment horizontal="center" vertical="center"/>
    </xf>
    <xf numFmtId="0" fontId="45" fillId="13" borderId="1" xfId="0" applyFont="1" applyFill="1" applyBorder="1" applyAlignment="1">
      <alignment horizontal="center" vertical="center"/>
    </xf>
    <xf numFmtId="0" fontId="24" fillId="14" borderId="1" xfId="0" applyFont="1" applyFill="1" applyBorder="1" applyAlignment="1">
      <alignment horizontal="center"/>
    </xf>
    <xf numFmtId="0" fontId="24" fillId="15" borderId="1" xfId="0" applyFont="1" applyFill="1" applyBorder="1" applyAlignment="1">
      <alignment horizontal="center"/>
    </xf>
    <xf numFmtId="0" fontId="45" fillId="0" borderId="1" xfId="0" applyFont="1" applyBorder="1" applyAlignment="1">
      <alignment horizontal="center" vertical="center"/>
    </xf>
    <xf numFmtId="0" fontId="0" fillId="0" borderId="1" xfId="0" applyBorder="1" applyAlignment="1">
      <alignment horizontal="center"/>
    </xf>
    <xf numFmtId="0" fontId="44" fillId="0" borderId="1" xfId="0" applyFont="1" applyBorder="1" applyAlignment="1">
      <alignment horizontal="center"/>
    </xf>
    <xf numFmtId="0" fontId="50" fillId="0" borderId="2" xfId="0" applyFont="1" applyBorder="1" applyAlignment="1">
      <alignment horizontal="center" vertical="center" wrapText="1"/>
    </xf>
    <xf numFmtId="0" fontId="26" fillId="0" borderId="0" xfId="0" applyFont="1" applyAlignment="1">
      <alignment horizontal="center" wrapText="1"/>
    </xf>
    <xf numFmtId="0" fontId="23" fillId="0" borderId="0" xfId="0" applyFont="1" applyFill="1" applyAlignment="1">
      <alignment horizontal="center"/>
    </xf>
    <xf numFmtId="0" fontId="21" fillId="15" borderId="1" xfId="0" applyFont="1" applyFill="1" applyBorder="1" applyAlignment="1">
      <alignment horizontal="center"/>
    </xf>
    <xf numFmtId="0" fontId="21" fillId="17" borderId="1" xfId="0" applyFont="1" applyFill="1" applyBorder="1" applyAlignment="1">
      <alignment horizontal="center"/>
    </xf>
    <xf numFmtId="0" fontId="19" fillId="0" borderId="4" xfId="0" applyFont="1" applyBorder="1" applyAlignment="1">
      <alignment horizontal="center"/>
    </xf>
    <xf numFmtId="0" fontId="19" fillId="0" borderId="3" xfId="0" applyFont="1" applyBorder="1" applyAlignment="1">
      <alignment horizontal="center"/>
    </xf>
    <xf numFmtId="0" fontId="23" fillId="0" borderId="0" xfId="0" applyFont="1" applyAlignment="1">
      <alignment horizontal="center"/>
    </xf>
    <xf numFmtId="0" fontId="28" fillId="14" borderId="1" xfId="0" applyFont="1" applyFill="1" applyBorder="1" applyAlignment="1">
      <alignment horizontal="center"/>
    </xf>
    <xf numFmtId="0" fontId="26" fillId="0" borderId="2" xfId="0" applyFont="1" applyBorder="1" applyAlignment="1">
      <alignment horizontal="center"/>
    </xf>
    <xf numFmtId="0" fontId="50" fillId="0" borderId="0" xfId="0" applyFont="1" applyAlignment="1">
      <alignment horizontal="center" vertical="center" wrapText="1"/>
    </xf>
    <xf numFmtId="0" fontId="26" fillId="0" borderId="2" xfId="0" applyFont="1" applyBorder="1" applyAlignment="1">
      <alignment horizontal="center" vertical="center"/>
    </xf>
    <xf numFmtId="0" fontId="53" fillId="0" borderId="0" xfId="0" applyFont="1" applyAlignment="1">
      <alignment horizontal="center"/>
    </xf>
    <xf numFmtId="0" fontId="26" fillId="0" borderId="0" xfId="0" applyFont="1" applyAlignment="1">
      <alignment horizontal="center"/>
    </xf>
    <xf numFmtId="0" fontId="26" fillId="0" borderId="0" xfId="0" applyFont="1" applyAlignment="1">
      <alignment horizontal="center" vertical="center"/>
    </xf>
    <xf numFmtId="0" fontId="21" fillId="14" borderId="1" xfId="0" applyFont="1" applyFill="1" applyBorder="1" applyAlignment="1">
      <alignment horizontal="center"/>
    </xf>
    <xf numFmtId="0" fontId="21" fillId="16" borderId="1" xfId="0" applyFont="1" applyFill="1" applyBorder="1" applyAlignment="1">
      <alignment horizontal="center"/>
    </xf>
    <xf numFmtId="0" fontId="50" fillId="0" borderId="0" xfId="0" applyFont="1" applyBorder="1" applyAlignment="1">
      <alignment horizontal="center" wrapText="1"/>
    </xf>
    <xf numFmtId="0" fontId="9" fillId="17"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1" fillId="0" borderId="1" xfId="0" applyFont="1" applyBorder="1" applyAlignment="1">
      <alignment horizontal="center" vertical="center"/>
    </xf>
    <xf numFmtId="0" fontId="19" fillId="0" borderId="5" xfId="0" applyFont="1" applyBorder="1" applyAlignment="1">
      <alignment horizontal="center"/>
    </xf>
    <xf numFmtId="0" fontId="19" fillId="0" borderId="6" xfId="0" applyFont="1" applyBorder="1" applyAlignment="1">
      <alignment horizontal="center"/>
    </xf>
    <xf numFmtId="0" fontId="19" fillId="15" borderId="1" xfId="0" applyFont="1" applyFill="1" applyBorder="1" applyAlignment="1">
      <alignment horizontal="center"/>
    </xf>
    <xf numFmtId="0" fontId="53" fillId="0" borderId="0" xfId="0" applyFont="1" applyAlignment="1">
      <alignment horizontal="center" wrapText="1"/>
    </xf>
    <xf numFmtId="0" fontId="3" fillId="0" borderId="0" xfId="0" applyFont="1" applyAlignment="1">
      <alignment horizontal="center" vertical="center" wrapText="1"/>
    </xf>
    <xf numFmtId="0" fontId="21" fillId="9" borderId="1" xfId="0" applyFont="1" applyFill="1" applyBorder="1" applyAlignment="1">
      <alignment horizontal="center"/>
    </xf>
    <xf numFmtId="0" fontId="21" fillId="13" borderId="1" xfId="0" applyFont="1" applyFill="1" applyBorder="1" applyAlignment="1">
      <alignment horizontal="center"/>
    </xf>
    <xf numFmtId="0" fontId="21" fillId="12" borderId="1" xfId="0" applyFont="1" applyFill="1" applyBorder="1" applyAlignment="1">
      <alignment horizontal="center"/>
    </xf>
    <xf numFmtId="0" fontId="13" fillId="0" borderId="4" xfId="0" applyFont="1" applyBorder="1" applyAlignment="1">
      <alignment horizontal="center"/>
    </xf>
    <xf numFmtId="0" fontId="13" fillId="0" borderId="3" xfId="0" applyFont="1" applyBorder="1" applyAlignment="1">
      <alignment horizontal="center"/>
    </xf>
    <xf numFmtId="0" fontId="19" fillId="0" borderId="1" xfId="0" applyFont="1" applyFill="1" applyBorder="1" applyAlignment="1">
      <alignment horizontal="center" vertical="center" wrapText="1"/>
    </xf>
    <xf numFmtId="0" fontId="26" fillId="0" borderId="10" xfId="0" applyFont="1" applyBorder="1" applyAlignment="1">
      <alignment horizontal="center" wrapText="1"/>
    </xf>
    <xf numFmtId="0" fontId="21" fillId="0" borderId="1" xfId="0" applyFont="1" applyFill="1" applyBorder="1" applyAlignment="1">
      <alignment horizontal="center" vertical="center" wrapText="1"/>
    </xf>
    <xf numFmtId="0" fontId="19" fillId="14" borderId="1" xfId="0" applyFont="1" applyFill="1" applyBorder="1" applyAlignment="1">
      <alignment horizontal="center"/>
    </xf>
    <xf numFmtId="0" fontId="26" fillId="0" borderId="2" xfId="0" applyFont="1" applyFill="1" applyBorder="1" applyAlignment="1">
      <alignment horizontal="center" vertical="center" wrapText="1"/>
    </xf>
    <xf numFmtId="0" fontId="21" fillId="0" borderId="8" xfId="0" applyFont="1" applyBorder="1" applyAlignment="1">
      <alignment horizontal="center" wrapText="1"/>
    </xf>
    <xf numFmtId="0" fontId="21" fillId="0" borderId="9" xfId="0" applyFont="1" applyBorder="1" applyAlignment="1">
      <alignment horizont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9" fillId="0" borderId="7" xfId="0" applyFont="1" applyBorder="1" applyAlignment="1">
      <alignment horizontal="center"/>
    </xf>
    <xf numFmtId="0" fontId="50" fillId="0" borderId="10" xfId="0" applyFont="1" applyBorder="1" applyAlignment="1">
      <alignment horizontal="center" wrapText="1"/>
    </xf>
    <xf numFmtId="0" fontId="50" fillId="0" borderId="0" xfId="0" applyFont="1" applyAlignment="1">
      <alignment horizontal="center" wrapText="1"/>
    </xf>
    <xf numFmtId="0" fontId="50" fillId="2" borderId="0" xfId="0" applyFont="1" applyFill="1" applyBorder="1" applyAlignment="1">
      <alignment horizontal="center" vertical="center" wrapText="1"/>
    </xf>
    <xf numFmtId="0" fontId="21" fillId="9" borderId="1" xfId="0" applyFont="1" applyFill="1" applyBorder="1" applyAlignment="1">
      <alignment horizontal="center" vertical="center"/>
    </xf>
    <xf numFmtId="0" fontId="21" fillId="13" borderId="1" xfId="0" applyFont="1" applyFill="1" applyBorder="1" applyAlignment="1">
      <alignment horizontal="center" vertical="center"/>
    </xf>
    <xf numFmtId="0" fontId="21" fillId="12" borderId="1" xfId="0" applyFont="1" applyFill="1" applyBorder="1" applyAlignment="1">
      <alignment horizontal="center" vertical="center"/>
    </xf>
    <xf numFmtId="0" fontId="23" fillId="0" borderId="0" xfId="0" applyFont="1" applyAlignment="1">
      <alignment horizontal="center" wrapText="1"/>
    </xf>
    <xf numFmtId="0" fontId="26" fillId="0" borderId="0" xfId="0" applyFont="1" applyBorder="1" applyAlignment="1">
      <alignment horizontal="center" vertical="center" wrapText="1"/>
    </xf>
    <xf numFmtId="0" fontId="9" fillId="17" borderId="4" xfId="0" applyFont="1" applyFill="1" applyBorder="1" applyAlignment="1">
      <alignment horizontal="center" vertical="center" wrapText="1"/>
    </xf>
    <xf numFmtId="0" fontId="9" fillId="17" borderId="3" xfId="0" applyFont="1" applyFill="1" applyBorder="1" applyAlignment="1">
      <alignment horizontal="center" vertical="center" wrapText="1"/>
    </xf>
    <xf numFmtId="0" fontId="13" fillId="2" borderId="1" xfId="0" applyFont="1" applyFill="1" applyBorder="1" applyAlignment="1">
      <alignment vertical="center" wrapText="1"/>
    </xf>
    <xf numFmtId="0" fontId="9" fillId="17" borderId="1" xfId="0" applyFont="1" applyFill="1" applyBorder="1" applyAlignment="1">
      <alignment horizontal="left" vertical="center" wrapText="1"/>
    </xf>
    <xf numFmtId="0" fontId="21" fillId="17" borderId="4" xfId="0" applyFont="1" applyFill="1" applyBorder="1" applyAlignment="1">
      <alignment horizontal="center" wrapText="1"/>
    </xf>
    <xf numFmtId="0" fontId="21" fillId="17" borderId="3" xfId="0" applyFont="1" applyFill="1" applyBorder="1" applyAlignment="1">
      <alignment horizontal="center" wrapText="1"/>
    </xf>
    <xf numFmtId="0" fontId="9" fillId="2" borderId="1" xfId="0" applyFont="1" applyFill="1" applyBorder="1" applyAlignment="1">
      <alignment horizontal="left" vertical="center" wrapText="1"/>
    </xf>
    <xf numFmtId="0" fontId="7" fillId="17" borderId="4"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21" fillId="0" borderId="1" xfId="0" applyFont="1" applyBorder="1" applyAlignment="1">
      <alignment horizontal="left"/>
    </xf>
    <xf numFmtId="0" fontId="12" fillId="2" borderId="1" xfId="0" applyFont="1" applyFill="1" applyBorder="1" applyAlignment="1">
      <alignment horizontal="center" vertical="center" wrapText="1"/>
    </xf>
    <xf numFmtId="0" fontId="9" fillId="17" borderId="8" xfId="0" applyFont="1" applyFill="1" applyBorder="1" applyAlignment="1">
      <alignment horizontal="center" vertical="center" wrapText="1"/>
    </xf>
    <xf numFmtId="0" fontId="9" fillId="17" borderId="9" xfId="0" applyFont="1" applyFill="1" applyBorder="1" applyAlignment="1">
      <alignment horizontal="center" vertical="center" wrapText="1"/>
    </xf>
    <xf numFmtId="0" fontId="0" fillId="11" borderId="1" xfId="0" applyFill="1" applyBorder="1" applyAlignment="1">
      <alignment horizontal="center"/>
    </xf>
    <xf numFmtId="0" fontId="34" fillId="0" borderId="1" xfId="0" applyFont="1" applyBorder="1" applyAlignment="1">
      <alignment horizontal="left"/>
    </xf>
    <xf numFmtId="0" fontId="29" fillId="0" borderId="1" xfId="0" applyFont="1" applyBorder="1" applyAlignment="1">
      <alignment horizontal="right" vertical="center" wrapText="1"/>
    </xf>
    <xf numFmtId="0" fontId="33" fillId="0" borderId="1" xfId="0" applyFont="1" applyBorder="1" applyAlignment="1">
      <alignment horizontal="left" vertical="center" wrapText="1"/>
    </xf>
    <xf numFmtId="0" fontId="29" fillId="0" borderId="5" xfId="0" applyFont="1" applyBorder="1" applyAlignment="1">
      <alignment horizontal="right" vertical="center" wrapText="1"/>
    </xf>
    <xf numFmtId="0" fontId="33" fillId="0" borderId="5" xfId="0" applyFont="1" applyBorder="1" applyAlignment="1">
      <alignment horizontal="left" vertical="center" wrapText="1"/>
    </xf>
    <xf numFmtId="0" fontId="33" fillId="0" borderId="10" xfId="0" applyFont="1" applyBorder="1" applyAlignment="1">
      <alignment horizontal="left" vertical="center" wrapText="1"/>
    </xf>
    <xf numFmtId="0" fontId="33" fillId="0" borderId="6" xfId="0" applyFont="1" applyBorder="1" applyAlignment="1">
      <alignment horizontal="left" vertical="center" wrapText="1"/>
    </xf>
    <xf numFmtId="0" fontId="33" fillId="10"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29" fillId="0" borderId="1" xfId="0" applyFont="1" applyBorder="1" applyAlignment="1">
      <alignment vertical="center" wrapText="1"/>
    </xf>
    <xf numFmtId="0" fontId="33" fillId="10" borderId="5" xfId="0" applyFont="1" applyFill="1" applyBorder="1" applyAlignment="1">
      <alignment horizontal="center" vertical="center" wrapText="1"/>
    </xf>
    <xf numFmtId="0" fontId="3" fillId="0" borderId="14" xfId="0" applyFont="1" applyBorder="1" applyAlignment="1">
      <alignment horizontal="left"/>
    </xf>
    <xf numFmtId="0" fontId="24" fillId="0" borderId="1" xfId="0" applyFont="1" applyBorder="1" applyAlignment="1">
      <alignment vertical="center" wrapText="1"/>
    </xf>
    <xf numFmtId="0" fontId="51" fillId="0" borderId="0" xfId="0" applyFont="1" applyAlignment="1">
      <alignment horizontal="center" wrapText="1"/>
    </xf>
    <xf numFmtId="0" fontId="51" fillId="0" borderId="0" xfId="0" applyFont="1" applyAlignment="1">
      <alignment horizontal="center"/>
    </xf>
    <xf numFmtId="0" fontId="26" fillId="0" borderId="0" xfId="0" applyFont="1" applyAlignment="1">
      <alignment horizontal="left"/>
    </xf>
    <xf numFmtId="0" fontId="48" fillId="0" borderId="0" xfId="0" applyFont="1" applyAlignment="1">
      <alignment horizontal="center"/>
    </xf>
    <xf numFmtId="0" fontId="26" fillId="0" borderId="0" xfId="0" applyFont="1" applyAlignment="1">
      <alignment horizontal="left" vertical="center"/>
    </xf>
    <xf numFmtId="0" fontId="3" fillId="0" borderId="0" xfId="0" applyFont="1" applyBorder="1" applyAlignment="1">
      <alignment horizontal="left"/>
    </xf>
    <xf numFmtId="0" fontId="3" fillId="0" borderId="0" xfId="0" applyFont="1" applyBorder="1" applyAlignment="1">
      <alignment horizontal="left" vertical="center"/>
    </xf>
    <xf numFmtId="0" fontId="33" fillId="10" borderId="11" xfId="0" applyFont="1" applyFill="1" applyBorder="1" applyAlignment="1">
      <alignment horizontal="center" vertical="center" wrapText="1"/>
    </xf>
    <xf numFmtId="0" fontId="33" fillId="10" borderId="12" xfId="0" applyFont="1" applyFill="1" applyBorder="1" applyAlignment="1">
      <alignment horizontal="center" vertical="center" wrapText="1"/>
    </xf>
    <xf numFmtId="0" fontId="3" fillId="0" borderId="14" xfId="0" applyFont="1" applyBorder="1" applyAlignment="1">
      <alignment horizontal="left" vertical="center"/>
    </xf>
    <xf numFmtId="0" fontId="40"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chemeClr val="accent2">
                <a:lumMod val="40000"/>
                <a:lumOff val="60000"/>
              </a:schemeClr>
            </a:solidFill>
          </c:spPr>
          <c:dPt>
            <c:idx val="0"/>
            <c:bubble3D val="0"/>
            <c:spPr>
              <a:solidFill>
                <a:schemeClr val="accent5">
                  <a:lumMod val="40000"/>
                  <a:lumOff val="60000"/>
                </a:schemeClr>
              </a:solidFill>
            </c:spPr>
          </c:dPt>
          <c:dPt>
            <c:idx val="1"/>
            <c:bubble3D val="0"/>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'2.Decentralizētie iepirkumi'!$B$5:$B$6</c:f>
              <c:strCache>
                <c:ptCount val="2"/>
                <c:pt idx="0">
                  <c:v>Valsts sektors</c:v>
                </c:pt>
                <c:pt idx="1">
                  <c:v>Pašvaldību sektors</c:v>
                </c:pt>
              </c:strCache>
            </c:strRef>
          </c:cat>
          <c:val>
            <c:numRef>
              <c:f>'2.Decentralizētie iepirkumi'!$D$5:$D$6</c:f>
              <c:numCache>
                <c:formatCode>0.00%</c:formatCode>
                <c:ptCount val="2"/>
                <c:pt idx="0">
                  <c:v>0.56166161834703587</c:v>
                </c:pt>
                <c:pt idx="1">
                  <c:v>0.43833838165296407</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3">
                  <a:lumMod val="75000"/>
                </a:schemeClr>
              </a:solidFill>
            </c:spPr>
          </c:dPt>
          <c:dPt>
            <c:idx val="1"/>
            <c:bubble3D val="0"/>
            <c:spPr>
              <a:solidFill>
                <a:schemeClr val="accent5">
                  <a:lumMod val="75000"/>
                </a:schemeClr>
              </a:solidFill>
            </c:spPr>
          </c:dPt>
          <c:dPt>
            <c:idx val="2"/>
            <c:bubble3D val="0"/>
            <c:spPr>
              <a:solidFill>
                <a:schemeClr val="accent4">
                  <a:lumMod val="60000"/>
                  <a:lumOff val="40000"/>
                </a:schemeClr>
              </a:solidFill>
            </c:spPr>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'2.Decentralizētie iepirkumi'!$B$192:$B$194</c:f>
              <c:strCache>
                <c:ptCount val="3"/>
                <c:pt idx="0">
                  <c:v>Būvdarbi</c:v>
                </c:pt>
                <c:pt idx="1">
                  <c:v>Piegāde</c:v>
                </c:pt>
                <c:pt idx="2">
                  <c:v>Pakalpojumi</c:v>
                </c:pt>
              </c:strCache>
            </c:strRef>
          </c:cat>
          <c:val>
            <c:numRef>
              <c:f>'2.Decentralizētie iepirkumi'!$E$192:$E$194</c:f>
              <c:numCache>
                <c:formatCode>0.0%</c:formatCode>
                <c:ptCount val="3"/>
                <c:pt idx="0">
                  <c:v>0.2933777565932108</c:v>
                </c:pt>
                <c:pt idx="1">
                  <c:v>0.40665852133516156</c:v>
                </c:pt>
                <c:pt idx="2">
                  <c:v>0.29996372207162764</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3">
                  <a:lumMod val="75000"/>
                </a:schemeClr>
              </a:solidFill>
            </c:spPr>
          </c:dPt>
          <c:dPt>
            <c:idx val="1"/>
            <c:bubble3D val="0"/>
            <c:spPr>
              <a:solidFill>
                <a:schemeClr val="accent5">
                  <a:lumMod val="75000"/>
                </a:schemeClr>
              </a:solidFill>
            </c:spPr>
          </c:dPt>
          <c:dPt>
            <c:idx val="2"/>
            <c:bubble3D val="0"/>
            <c:spPr>
              <a:solidFill>
                <a:schemeClr val="accent4">
                  <a:lumMod val="60000"/>
                  <a:lumOff val="40000"/>
                </a:schemeClr>
              </a:solidFill>
            </c:spPr>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'2.Decentralizētie iepirkumi'!$B$124:$B$126</c:f>
              <c:strCache>
                <c:ptCount val="3"/>
                <c:pt idx="0">
                  <c:v>Būvdarbi</c:v>
                </c:pt>
                <c:pt idx="1">
                  <c:v>Piegāde</c:v>
                </c:pt>
                <c:pt idx="2">
                  <c:v>Pakalpojumi</c:v>
                </c:pt>
              </c:strCache>
            </c:strRef>
          </c:cat>
          <c:val>
            <c:numRef>
              <c:f>'2.Decentralizētie iepirkumi'!$E$124:$E$126</c:f>
              <c:numCache>
                <c:formatCode>0%</c:formatCode>
                <c:ptCount val="3"/>
                <c:pt idx="0">
                  <c:v>0.78227115614900122</c:v>
                </c:pt>
                <c:pt idx="1">
                  <c:v>0.1321327075609281</c:v>
                </c:pt>
                <c:pt idx="2">
                  <c:v>8.5596136290070651E-2</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5">
                  <a:lumMod val="40000"/>
                  <a:lumOff val="60000"/>
                </a:schemeClr>
              </a:solidFill>
            </c:spPr>
          </c:dPt>
          <c:dPt>
            <c:idx val="1"/>
            <c:bubble3D val="0"/>
            <c:spPr>
              <a:solidFill>
                <a:schemeClr val="accent2">
                  <a:lumMod val="40000"/>
                  <a:lumOff val="60000"/>
                </a:schemeClr>
              </a:solidFill>
            </c:spPr>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'2.Decentralizētie iepirkumi'!$B$322:$B$323</c:f>
              <c:strCache>
                <c:ptCount val="2"/>
                <c:pt idx="0">
                  <c:v>Valsts </c:v>
                </c:pt>
                <c:pt idx="1">
                  <c:v>Pašvaldību</c:v>
                </c:pt>
              </c:strCache>
            </c:strRef>
          </c:cat>
          <c:val>
            <c:numRef>
              <c:f>'2.Decentralizētie iepirkumi'!$G$322:$G$323</c:f>
              <c:numCache>
                <c:formatCode>0.0%</c:formatCode>
                <c:ptCount val="2"/>
                <c:pt idx="0">
                  <c:v>0.43097878147349022</c:v>
                </c:pt>
                <c:pt idx="1">
                  <c:v>0.56902121852650978</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3">
                  <a:lumMod val="75000"/>
                </a:schemeClr>
              </a:solidFill>
            </c:spPr>
          </c:dPt>
          <c:dPt>
            <c:idx val="1"/>
            <c:bubble3D val="0"/>
            <c:spPr>
              <a:solidFill>
                <a:schemeClr val="accent5">
                  <a:lumMod val="75000"/>
                </a:schemeClr>
              </a:solidFill>
            </c:spPr>
          </c:dPt>
          <c:dPt>
            <c:idx val="2"/>
            <c:bubble3D val="0"/>
            <c:spPr>
              <a:solidFill>
                <a:schemeClr val="accent4">
                  <a:lumMod val="60000"/>
                  <a:lumOff val="40000"/>
                </a:schemeClr>
              </a:solidFill>
            </c:spPr>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'2.Decentralizētie iepirkumi'!$B$356:$B$358</c:f>
              <c:strCache>
                <c:ptCount val="3"/>
                <c:pt idx="0">
                  <c:v>Būvdarbi</c:v>
                </c:pt>
                <c:pt idx="1">
                  <c:v>Piegāde</c:v>
                </c:pt>
                <c:pt idx="2">
                  <c:v>Pakalpojumi</c:v>
                </c:pt>
              </c:strCache>
            </c:strRef>
          </c:cat>
          <c:val>
            <c:numRef>
              <c:f>'2.Decentralizētie iepirkumi'!$D$356:$D$358</c:f>
              <c:numCache>
                <c:formatCode>0%</c:formatCode>
                <c:ptCount val="3"/>
                <c:pt idx="0">
                  <c:v>0.38779832733473146</c:v>
                </c:pt>
                <c:pt idx="1">
                  <c:v>0.30239405963581345</c:v>
                </c:pt>
                <c:pt idx="2">
                  <c:v>0.30980761302945503</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5">
                  <a:lumMod val="40000"/>
                  <a:lumOff val="60000"/>
                </a:schemeClr>
              </a:solidFill>
            </c:spPr>
          </c:dPt>
          <c:dPt>
            <c:idx val="1"/>
            <c:bubble3D val="0"/>
            <c:spPr>
              <a:solidFill>
                <a:schemeClr val="accent2">
                  <a:lumMod val="40000"/>
                  <a:lumOff val="60000"/>
                </a:schemeClr>
              </a:solidFill>
            </c:spPr>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'2.Decentralizētie iepirkumi'!$B$367:$B$368</c:f>
              <c:strCache>
                <c:ptCount val="2"/>
                <c:pt idx="0">
                  <c:v>Valsts sektors</c:v>
                </c:pt>
                <c:pt idx="1">
                  <c:v>Pašvaldību sektors</c:v>
                </c:pt>
              </c:strCache>
            </c:strRef>
          </c:cat>
          <c:val>
            <c:numRef>
              <c:f>'2.Decentralizētie iepirkumi'!$D$367:$D$368</c:f>
              <c:numCache>
                <c:formatCode>0.00%</c:formatCode>
                <c:ptCount val="2"/>
                <c:pt idx="0">
                  <c:v>0.65931229859249096</c:v>
                </c:pt>
                <c:pt idx="1">
                  <c:v>0.34068770140750898</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5">
                  <a:lumMod val="40000"/>
                  <a:lumOff val="60000"/>
                </a:schemeClr>
              </a:solidFill>
            </c:spPr>
          </c:dPt>
          <c:dPt>
            <c:idx val="1"/>
            <c:bubble3D val="0"/>
            <c:spPr>
              <a:solidFill>
                <a:schemeClr val="accent2">
                  <a:lumMod val="40000"/>
                  <a:lumOff val="60000"/>
                </a:schemeClr>
              </a:solidFill>
            </c:spPr>
          </c:dPt>
          <c:dLbls>
            <c:dLbl>
              <c:idx val="0"/>
              <c:layout/>
              <c:showLegendKey val="0"/>
              <c:showVal val="1"/>
              <c:showCatName val="0"/>
              <c:showSerName val="0"/>
              <c:showPercent val="0"/>
              <c:showBubbleSize val="0"/>
              <c:extLst>
                <c:ext xmlns:c15="http://schemas.microsoft.com/office/drawing/2012/chart" uri="{CE6537A1-D6FC-4f65-9D91-7224C49458BB}"/>
              </c:extLst>
            </c:dLbl>
            <c:dLbl>
              <c:idx val="1"/>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extLst>
          </c:dLbls>
          <c:cat>
            <c:strRef>
              <c:f>'2.Decentralizētie iepirkumi'!$B$211:$B$212</c:f>
              <c:strCache>
                <c:ptCount val="2"/>
                <c:pt idx="0">
                  <c:v>Valsts sektors</c:v>
                </c:pt>
                <c:pt idx="1">
                  <c:v>Pašvaldību sektors</c:v>
                </c:pt>
              </c:strCache>
            </c:strRef>
          </c:cat>
          <c:val>
            <c:numRef>
              <c:f>'2.Decentralizētie iepirkumi'!$D$211:$D$212</c:f>
              <c:numCache>
                <c:formatCode>0.00%</c:formatCode>
                <c:ptCount val="2"/>
                <c:pt idx="0">
                  <c:v>0.79007808318605177</c:v>
                </c:pt>
                <c:pt idx="1">
                  <c:v>0.2099219168139482</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5">
                  <a:lumMod val="40000"/>
                  <a:lumOff val="60000"/>
                </a:schemeClr>
              </a:solidFill>
            </c:spPr>
          </c:dPt>
          <c:dPt>
            <c:idx val="1"/>
            <c:bubble3D val="0"/>
            <c:spPr>
              <a:solidFill>
                <a:schemeClr val="accent2">
                  <a:lumMod val="40000"/>
                  <a:lumOff val="60000"/>
                </a:schemeClr>
              </a:solidFill>
            </c:spPr>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'3.Centralizētie iepirkumi'!$B$5:$B$6</c:f>
              <c:strCache>
                <c:ptCount val="2"/>
                <c:pt idx="0">
                  <c:v>Valsts sektors</c:v>
                </c:pt>
                <c:pt idx="1">
                  <c:v>Pašvaldības sektors</c:v>
                </c:pt>
              </c:strCache>
            </c:strRef>
          </c:cat>
          <c:val>
            <c:numRef>
              <c:f>'3.Centralizētie iepirkumi'!$D$5:$D$6</c:f>
              <c:numCache>
                <c:formatCode>0.00%</c:formatCode>
                <c:ptCount val="2"/>
                <c:pt idx="0">
                  <c:v>0.6061597616963551</c:v>
                </c:pt>
                <c:pt idx="1">
                  <c:v>0.39384023830364484</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chemeClr val="accent3">
                  <a:lumMod val="75000"/>
                </a:schemeClr>
              </a:solidFill>
            </c:spPr>
          </c:dPt>
          <c:dPt>
            <c:idx val="1"/>
            <c:invertIfNegative val="0"/>
            <c:bubble3D val="0"/>
            <c:spPr>
              <a:solidFill>
                <a:schemeClr val="accent5">
                  <a:lumMod val="75000"/>
                </a:schemeClr>
              </a:solidFill>
            </c:spPr>
          </c:dPt>
          <c:dPt>
            <c:idx val="2"/>
            <c:invertIfNegative val="0"/>
            <c:bubble3D val="0"/>
            <c:spPr>
              <a:solidFill>
                <a:schemeClr val="accent4">
                  <a:lumMod val="60000"/>
                  <a:lumOff val="40000"/>
                </a:schemeClr>
              </a:solidFill>
            </c:spPr>
          </c:dPt>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'3.Centralizētie iepirkumi'!$B$11:$B$13</c:f>
              <c:strCache>
                <c:ptCount val="3"/>
                <c:pt idx="0">
                  <c:v>Būvdarbi</c:v>
                </c:pt>
                <c:pt idx="1">
                  <c:v>Piegāde</c:v>
                </c:pt>
                <c:pt idx="2">
                  <c:v>Pakalpojumi</c:v>
                </c:pt>
              </c:strCache>
            </c:strRef>
          </c:cat>
          <c:val>
            <c:numRef>
              <c:f>'3.Centralizētie iepirkumi'!$D$11:$D$13</c:f>
              <c:numCache>
                <c:formatCode>0.0%</c:formatCode>
                <c:ptCount val="3"/>
                <c:pt idx="0">
                  <c:v>0.10694442842849514</c:v>
                </c:pt>
                <c:pt idx="1">
                  <c:v>0.5456209891002296</c:v>
                </c:pt>
                <c:pt idx="2">
                  <c:v>0.34743458247127529</c:v>
                </c:pt>
              </c:numCache>
            </c:numRef>
          </c:val>
        </c:ser>
        <c:dLbls>
          <c:showLegendKey val="0"/>
          <c:showVal val="0"/>
          <c:showCatName val="0"/>
          <c:showSerName val="0"/>
          <c:showPercent val="0"/>
          <c:showBubbleSize val="0"/>
        </c:dLbls>
        <c:gapWidth val="150"/>
        <c:axId val="164897536"/>
        <c:axId val="164899072"/>
      </c:barChart>
      <c:catAx>
        <c:axId val="164897536"/>
        <c:scaling>
          <c:orientation val="minMax"/>
        </c:scaling>
        <c:delete val="1"/>
        <c:axPos val="b"/>
        <c:numFmt formatCode="General" sourceLinked="0"/>
        <c:majorTickMark val="out"/>
        <c:minorTickMark val="none"/>
        <c:tickLblPos val="nextTo"/>
        <c:crossAx val="164899072"/>
        <c:crosses val="autoZero"/>
        <c:auto val="1"/>
        <c:lblAlgn val="ctr"/>
        <c:lblOffset val="100"/>
        <c:noMultiLvlLbl val="0"/>
      </c:catAx>
      <c:valAx>
        <c:axId val="164899072"/>
        <c:scaling>
          <c:orientation val="minMax"/>
        </c:scaling>
        <c:delete val="0"/>
        <c:axPos val="l"/>
        <c:majorGridlines/>
        <c:numFmt formatCode="0.0%" sourceLinked="1"/>
        <c:majorTickMark val="out"/>
        <c:minorTickMark val="none"/>
        <c:tickLblPos val="nextTo"/>
        <c:crossAx val="16489753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chemeClr val="accent2">
                <a:lumMod val="40000"/>
                <a:lumOff val="60000"/>
              </a:schemeClr>
            </a:solidFill>
          </c:spPr>
          <c:dPt>
            <c:idx val="0"/>
            <c:bubble3D val="0"/>
            <c:spPr>
              <a:solidFill>
                <a:schemeClr val="accent5">
                  <a:lumMod val="40000"/>
                  <a:lumOff val="60000"/>
                </a:schemeClr>
              </a:solidFill>
            </c:spPr>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'3.Centralizētie iepirkumi'!$B$34:$B$35</c:f>
              <c:strCache>
                <c:ptCount val="2"/>
                <c:pt idx="0">
                  <c:v>Valsts sektors</c:v>
                </c:pt>
                <c:pt idx="1">
                  <c:v>Pašvaldību sektors</c:v>
                </c:pt>
              </c:strCache>
            </c:strRef>
          </c:cat>
          <c:val>
            <c:numRef>
              <c:f>'3.Centralizētie iepirkumi'!$D$34:$D$35</c:f>
              <c:numCache>
                <c:formatCode>0.00%</c:formatCode>
                <c:ptCount val="2"/>
                <c:pt idx="0">
                  <c:v>0.65233513588531955</c:v>
                </c:pt>
                <c:pt idx="1">
                  <c:v>0.34766486411468045</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chemeClr val="accent3">
                  <a:lumMod val="75000"/>
                </a:schemeClr>
              </a:solidFill>
            </c:spPr>
          </c:dPt>
          <c:dPt>
            <c:idx val="1"/>
            <c:invertIfNegative val="0"/>
            <c:bubble3D val="0"/>
            <c:spPr>
              <a:solidFill>
                <a:schemeClr val="accent5">
                  <a:lumMod val="75000"/>
                </a:schemeClr>
              </a:solidFill>
            </c:spPr>
          </c:dPt>
          <c:dPt>
            <c:idx val="2"/>
            <c:invertIfNegative val="0"/>
            <c:bubble3D val="0"/>
            <c:spPr>
              <a:solidFill>
                <a:schemeClr val="accent4">
                  <a:lumMod val="60000"/>
                  <a:lumOff val="40000"/>
                </a:schemeClr>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'3.Centralizētie iepirkumi'!$B$40:$B$42</c:f>
              <c:strCache>
                <c:ptCount val="3"/>
                <c:pt idx="0">
                  <c:v>Būvdarbi</c:v>
                </c:pt>
                <c:pt idx="1">
                  <c:v>Piegāde</c:v>
                </c:pt>
                <c:pt idx="2">
                  <c:v>Pakalpojumi</c:v>
                </c:pt>
              </c:strCache>
            </c:strRef>
          </c:cat>
          <c:val>
            <c:numRef>
              <c:f>'3.Centralizētie iepirkumi'!$D$40:$D$42</c:f>
              <c:numCache>
                <c:formatCode>0.00%</c:formatCode>
                <c:ptCount val="3"/>
                <c:pt idx="0">
                  <c:v>9.6019723251059605E-2</c:v>
                </c:pt>
                <c:pt idx="1">
                  <c:v>0.59151376530279043</c:v>
                </c:pt>
                <c:pt idx="2">
                  <c:v>0.31246651144614995</c:v>
                </c:pt>
              </c:numCache>
            </c:numRef>
          </c:val>
        </c:ser>
        <c:dLbls>
          <c:showLegendKey val="0"/>
          <c:showVal val="0"/>
          <c:showCatName val="0"/>
          <c:showSerName val="0"/>
          <c:showPercent val="0"/>
          <c:showBubbleSize val="0"/>
        </c:dLbls>
        <c:gapWidth val="150"/>
        <c:axId val="164936320"/>
        <c:axId val="165085568"/>
      </c:barChart>
      <c:catAx>
        <c:axId val="164936320"/>
        <c:scaling>
          <c:orientation val="minMax"/>
        </c:scaling>
        <c:delete val="0"/>
        <c:axPos val="b"/>
        <c:numFmt formatCode="General" sourceLinked="0"/>
        <c:majorTickMark val="out"/>
        <c:minorTickMark val="none"/>
        <c:tickLblPos val="nextTo"/>
        <c:crossAx val="165085568"/>
        <c:crosses val="autoZero"/>
        <c:auto val="1"/>
        <c:lblAlgn val="ctr"/>
        <c:lblOffset val="100"/>
        <c:noMultiLvlLbl val="0"/>
      </c:catAx>
      <c:valAx>
        <c:axId val="165085568"/>
        <c:scaling>
          <c:orientation val="minMax"/>
        </c:scaling>
        <c:delete val="0"/>
        <c:axPos val="l"/>
        <c:majorGridlines/>
        <c:numFmt formatCode="0.00%" sourceLinked="1"/>
        <c:majorTickMark val="out"/>
        <c:minorTickMark val="none"/>
        <c:tickLblPos val="nextTo"/>
        <c:crossAx val="16493632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FFC000"/>
            </a:solidFill>
          </c:spPr>
          <c:dPt>
            <c:idx val="0"/>
            <c:bubble3D val="0"/>
            <c:spPr>
              <a:solidFill>
                <a:schemeClr val="accent5">
                  <a:lumMod val="40000"/>
                  <a:lumOff val="60000"/>
                </a:schemeClr>
              </a:solidFill>
            </c:spPr>
          </c:dPt>
          <c:dPt>
            <c:idx val="1"/>
            <c:bubble3D val="0"/>
            <c:spPr>
              <a:solidFill>
                <a:schemeClr val="accent2">
                  <a:lumMod val="40000"/>
                  <a:lumOff val="60000"/>
                </a:schemeClr>
              </a:solidFill>
            </c:spPr>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'2.Decentralizētie iepirkumi'!$B$13:$B$14</c:f>
              <c:strCache>
                <c:ptCount val="2"/>
                <c:pt idx="0">
                  <c:v>Valsts sektors</c:v>
                </c:pt>
                <c:pt idx="1">
                  <c:v>Pašvaldību sektors</c:v>
                </c:pt>
              </c:strCache>
            </c:strRef>
          </c:cat>
          <c:val>
            <c:numRef>
              <c:f>'2.Decentralizētie iepirkumi'!$D$13:$D$14</c:f>
              <c:numCache>
                <c:formatCode>0.00%</c:formatCode>
                <c:ptCount val="2"/>
                <c:pt idx="0">
                  <c:v>0.67955682382639315</c:v>
                </c:pt>
                <c:pt idx="1">
                  <c:v>0.32044317617360685</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5">
                  <a:lumMod val="40000"/>
                  <a:lumOff val="60000"/>
                </a:schemeClr>
              </a:solidFill>
            </c:spPr>
          </c:dPt>
          <c:dPt>
            <c:idx val="1"/>
            <c:bubble3D val="0"/>
            <c:spPr>
              <a:solidFill>
                <a:schemeClr val="accent2">
                  <a:lumMod val="40000"/>
                  <a:lumOff val="60000"/>
                </a:schemeClr>
              </a:solidFill>
            </c:spPr>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'3.Centralizētie iepirkumi'!$B$218:$B$219</c:f>
              <c:strCache>
                <c:ptCount val="2"/>
                <c:pt idx="0">
                  <c:v>Valsts sektors</c:v>
                </c:pt>
                <c:pt idx="1">
                  <c:v>Pašvaldību sektors</c:v>
                </c:pt>
              </c:strCache>
            </c:strRef>
          </c:cat>
          <c:val>
            <c:numRef>
              <c:f>'3.Centralizētie iepirkumi'!$D$218:$D$219</c:f>
              <c:numCache>
                <c:formatCode>0.00%</c:formatCode>
                <c:ptCount val="2"/>
                <c:pt idx="0">
                  <c:v>0.27374513579146759</c:v>
                </c:pt>
                <c:pt idx="1">
                  <c:v>0.72625486420853247</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5">
                  <a:lumMod val="40000"/>
                  <a:lumOff val="60000"/>
                </a:schemeClr>
              </a:solidFill>
            </c:spPr>
          </c:dPt>
          <c:dPt>
            <c:idx val="1"/>
            <c:bubble3D val="0"/>
            <c:spPr>
              <a:solidFill>
                <a:schemeClr val="accent2">
                  <a:lumMod val="40000"/>
                  <a:lumOff val="60000"/>
                </a:schemeClr>
              </a:solidFill>
            </c:spPr>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'3.Centralizētie iepirkumi'!$B$261:$B$262</c:f>
              <c:strCache>
                <c:ptCount val="2"/>
                <c:pt idx="0">
                  <c:v>Valsts sektors</c:v>
                </c:pt>
                <c:pt idx="1">
                  <c:v>Pašvaldību sektors</c:v>
                </c:pt>
              </c:strCache>
            </c:strRef>
          </c:cat>
          <c:val>
            <c:numRef>
              <c:f>'3.Centralizētie iepirkumi'!$D$261:$D$262</c:f>
              <c:numCache>
                <c:formatCode>0.00%</c:formatCode>
                <c:ptCount val="2"/>
                <c:pt idx="0">
                  <c:v>6.5707017024464021E-2</c:v>
                </c:pt>
                <c:pt idx="1">
                  <c:v>0.93429298297553598</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chemeClr val="accent3">
                  <a:lumMod val="75000"/>
                </a:schemeClr>
              </a:solidFill>
            </c:spPr>
          </c:dPt>
          <c:dPt>
            <c:idx val="1"/>
            <c:invertIfNegative val="0"/>
            <c:bubble3D val="0"/>
            <c:spPr>
              <a:solidFill>
                <a:schemeClr val="accent5">
                  <a:lumMod val="75000"/>
                </a:schemeClr>
              </a:solidFill>
            </c:spPr>
          </c:dPt>
          <c:dPt>
            <c:idx val="2"/>
            <c:invertIfNegative val="0"/>
            <c:bubble3D val="0"/>
            <c:spPr>
              <a:solidFill>
                <a:schemeClr val="accent4">
                  <a:lumMod val="60000"/>
                  <a:lumOff val="40000"/>
                </a:schemeClr>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'3.Centralizētie iepirkumi'!$B$271:$B$273</c:f>
              <c:strCache>
                <c:ptCount val="3"/>
                <c:pt idx="0">
                  <c:v>Būvdarbi</c:v>
                </c:pt>
                <c:pt idx="1">
                  <c:v>Piegāde</c:v>
                </c:pt>
                <c:pt idx="2">
                  <c:v>Pakalpojumi</c:v>
                </c:pt>
              </c:strCache>
            </c:strRef>
          </c:cat>
          <c:val>
            <c:numRef>
              <c:f>'3.Centralizētie iepirkumi'!$D$271:$D$273</c:f>
              <c:numCache>
                <c:formatCode>0%</c:formatCode>
                <c:ptCount val="3"/>
                <c:pt idx="0">
                  <c:v>0.49618998902586992</c:v>
                </c:pt>
                <c:pt idx="1">
                  <c:v>0.31161252979288273</c:v>
                </c:pt>
                <c:pt idx="2">
                  <c:v>0.19219748118124733</c:v>
                </c:pt>
              </c:numCache>
            </c:numRef>
          </c:val>
        </c:ser>
        <c:dLbls>
          <c:showLegendKey val="0"/>
          <c:showVal val="0"/>
          <c:showCatName val="0"/>
          <c:showSerName val="0"/>
          <c:showPercent val="0"/>
          <c:showBubbleSize val="0"/>
        </c:dLbls>
        <c:gapWidth val="150"/>
        <c:axId val="170144128"/>
        <c:axId val="170145664"/>
      </c:barChart>
      <c:catAx>
        <c:axId val="170144128"/>
        <c:scaling>
          <c:orientation val="minMax"/>
        </c:scaling>
        <c:delete val="0"/>
        <c:axPos val="b"/>
        <c:numFmt formatCode="General" sourceLinked="0"/>
        <c:majorTickMark val="out"/>
        <c:minorTickMark val="none"/>
        <c:tickLblPos val="nextTo"/>
        <c:crossAx val="170145664"/>
        <c:crosses val="autoZero"/>
        <c:auto val="1"/>
        <c:lblAlgn val="ctr"/>
        <c:lblOffset val="100"/>
        <c:noMultiLvlLbl val="0"/>
      </c:catAx>
      <c:valAx>
        <c:axId val="170145664"/>
        <c:scaling>
          <c:orientation val="minMax"/>
        </c:scaling>
        <c:delete val="0"/>
        <c:axPos val="l"/>
        <c:majorGridlines/>
        <c:numFmt formatCode="0%" sourceLinked="1"/>
        <c:majorTickMark val="out"/>
        <c:minorTickMark val="none"/>
        <c:tickLblPos val="nextTo"/>
        <c:crossAx val="17014412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'4.Faktiskie maksājumi'!$C$4</c:f>
              <c:strCache>
                <c:ptCount val="1"/>
                <c:pt idx="0">
                  <c:v>milj. EUR</c:v>
                </c:pt>
              </c:strCache>
            </c:strRef>
          </c:tx>
          <c:spPr>
            <a:solidFill>
              <a:schemeClr val="accent4">
                <a:lumMod val="40000"/>
                <a:lumOff val="6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'4.Faktiskie maksājumi'!$B$5:$B$7</c:f>
              <c:strCache>
                <c:ptCount val="3"/>
                <c:pt idx="0">
                  <c:v>Faktiski izlietotie naudas līdzekļi</c:v>
                </c:pt>
                <c:pt idx="1">
                  <c:v>Decentralizēti noslēgto līgumu summa</c:v>
                </c:pt>
                <c:pt idx="2">
                  <c:v>Centralizēti noslēgto līgumu summa</c:v>
                </c:pt>
              </c:strCache>
            </c:strRef>
          </c:cat>
          <c:val>
            <c:numRef>
              <c:f>'4.Faktiskie maksājumi'!$C$5:$C$7</c:f>
              <c:numCache>
                <c:formatCode>General</c:formatCode>
                <c:ptCount val="3"/>
                <c:pt idx="0">
                  <c:v>2304.1</c:v>
                </c:pt>
                <c:pt idx="1">
                  <c:v>1557.61</c:v>
                </c:pt>
                <c:pt idx="2">
                  <c:v>428.83</c:v>
                </c:pt>
              </c:numCache>
            </c:numRef>
          </c:val>
        </c:ser>
        <c:dLbls>
          <c:showLegendKey val="0"/>
          <c:showVal val="0"/>
          <c:showCatName val="0"/>
          <c:showSerName val="0"/>
          <c:showPercent val="0"/>
          <c:showBubbleSize val="0"/>
        </c:dLbls>
        <c:gapWidth val="150"/>
        <c:axId val="171247872"/>
        <c:axId val="171253760"/>
      </c:barChart>
      <c:catAx>
        <c:axId val="171247872"/>
        <c:scaling>
          <c:orientation val="minMax"/>
        </c:scaling>
        <c:delete val="0"/>
        <c:axPos val="b"/>
        <c:numFmt formatCode="General" sourceLinked="0"/>
        <c:majorTickMark val="out"/>
        <c:minorTickMark val="none"/>
        <c:tickLblPos val="nextTo"/>
        <c:crossAx val="171253760"/>
        <c:crosses val="autoZero"/>
        <c:auto val="1"/>
        <c:lblAlgn val="ctr"/>
        <c:lblOffset val="100"/>
        <c:noMultiLvlLbl val="0"/>
      </c:catAx>
      <c:valAx>
        <c:axId val="171253760"/>
        <c:scaling>
          <c:orientation val="minMax"/>
        </c:scaling>
        <c:delete val="0"/>
        <c:axPos val="l"/>
        <c:majorGridlines/>
        <c:numFmt formatCode="General" sourceLinked="1"/>
        <c:majorTickMark val="out"/>
        <c:minorTickMark val="none"/>
        <c:tickLblPos val="nextTo"/>
        <c:crossAx val="17124787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3">
                <a:lumMod val="75000"/>
              </a:schemeClr>
            </a:solidFill>
          </c:spPr>
          <c:invertIfNegative val="0"/>
          <c:dPt>
            <c:idx val="0"/>
            <c:invertIfNegative val="0"/>
            <c:bubble3D val="0"/>
          </c:dPt>
          <c:dPt>
            <c:idx val="1"/>
            <c:invertIfNegative val="0"/>
            <c:bubble3D val="0"/>
            <c:spPr>
              <a:solidFill>
                <a:schemeClr val="accent5">
                  <a:lumMod val="75000"/>
                </a:schemeClr>
              </a:solidFill>
            </c:spPr>
          </c:dPt>
          <c:dPt>
            <c:idx val="2"/>
            <c:invertIfNegative val="0"/>
            <c:bubble3D val="0"/>
            <c:spPr>
              <a:solidFill>
                <a:schemeClr val="accent4">
                  <a:lumMod val="60000"/>
                  <a:lumOff val="40000"/>
                </a:schemeClr>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'2.Decentralizētie iepirkumi'!$B$20:$B$22</c:f>
              <c:strCache>
                <c:ptCount val="3"/>
                <c:pt idx="0">
                  <c:v>Būvdarbi</c:v>
                </c:pt>
                <c:pt idx="1">
                  <c:v>Piegāde</c:v>
                </c:pt>
                <c:pt idx="2">
                  <c:v>Pakalpojumi</c:v>
                </c:pt>
              </c:strCache>
            </c:strRef>
          </c:cat>
          <c:val>
            <c:numRef>
              <c:f>'2.Decentralizētie iepirkumi'!$D$20:$D$22</c:f>
              <c:numCache>
                <c:formatCode>0.00%</c:formatCode>
                <c:ptCount val="3"/>
                <c:pt idx="0">
                  <c:v>0.18606663781912591</c:v>
                </c:pt>
                <c:pt idx="1">
                  <c:v>0.48507139766334922</c:v>
                </c:pt>
                <c:pt idx="2">
                  <c:v>0.32886196451752486</c:v>
                </c:pt>
              </c:numCache>
            </c:numRef>
          </c:val>
        </c:ser>
        <c:dLbls>
          <c:showLegendKey val="0"/>
          <c:showVal val="0"/>
          <c:showCatName val="0"/>
          <c:showSerName val="0"/>
          <c:showPercent val="0"/>
          <c:showBubbleSize val="0"/>
        </c:dLbls>
        <c:gapWidth val="150"/>
        <c:axId val="162767616"/>
        <c:axId val="162769152"/>
      </c:barChart>
      <c:catAx>
        <c:axId val="162767616"/>
        <c:scaling>
          <c:orientation val="minMax"/>
        </c:scaling>
        <c:delete val="1"/>
        <c:axPos val="b"/>
        <c:numFmt formatCode="General" sourceLinked="0"/>
        <c:majorTickMark val="out"/>
        <c:minorTickMark val="none"/>
        <c:tickLblPos val="nextTo"/>
        <c:crossAx val="162769152"/>
        <c:crosses val="autoZero"/>
        <c:auto val="1"/>
        <c:lblAlgn val="ctr"/>
        <c:lblOffset val="100"/>
        <c:noMultiLvlLbl val="0"/>
      </c:catAx>
      <c:valAx>
        <c:axId val="162769152"/>
        <c:scaling>
          <c:orientation val="minMax"/>
        </c:scaling>
        <c:delete val="0"/>
        <c:axPos val="l"/>
        <c:majorGridlines/>
        <c:numFmt formatCode="0.00%" sourceLinked="1"/>
        <c:majorTickMark val="out"/>
        <c:minorTickMark val="none"/>
        <c:tickLblPos val="nextTo"/>
        <c:crossAx val="16276761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dPt>
            <c:idx val="0"/>
            <c:invertIfNegative val="0"/>
            <c:bubble3D val="0"/>
            <c:spPr>
              <a:solidFill>
                <a:schemeClr val="accent3">
                  <a:lumMod val="75000"/>
                </a:schemeClr>
              </a:solidFill>
            </c:spPr>
          </c:dPt>
          <c:dPt>
            <c:idx val="1"/>
            <c:invertIfNegative val="0"/>
            <c:bubble3D val="0"/>
            <c:spPr>
              <a:solidFill>
                <a:schemeClr val="accent5">
                  <a:lumMod val="75000"/>
                </a:schemeClr>
              </a:solidFill>
            </c:spPr>
          </c:dPt>
          <c:dPt>
            <c:idx val="2"/>
            <c:invertIfNegative val="0"/>
            <c:bubble3D val="0"/>
            <c:spPr>
              <a:solidFill>
                <a:schemeClr val="accent4">
                  <a:lumMod val="60000"/>
                  <a:lumOff val="40000"/>
                </a:schemeClr>
              </a:solidFill>
            </c:spPr>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'2.Decentralizētie iepirkumi'!$B$29:$B$31</c:f>
              <c:strCache>
                <c:ptCount val="3"/>
                <c:pt idx="0">
                  <c:v>Būvdarbi</c:v>
                </c:pt>
                <c:pt idx="1">
                  <c:v>Piegāde</c:v>
                </c:pt>
                <c:pt idx="2">
                  <c:v>Pakalpojumi</c:v>
                </c:pt>
              </c:strCache>
            </c:strRef>
          </c:cat>
          <c:val>
            <c:numRef>
              <c:f>'2.Decentralizētie iepirkumi'!$D$29:$D$31</c:f>
              <c:numCache>
                <c:formatCode>0.0%</c:formatCode>
                <c:ptCount val="3"/>
                <c:pt idx="0">
                  <c:v>0.46321899547164108</c:v>
                </c:pt>
                <c:pt idx="1">
                  <c:v>0.31128843788161248</c:v>
                </c:pt>
                <c:pt idx="2">
                  <c:v>0.22549256664674644</c:v>
                </c:pt>
              </c:numCache>
            </c:numRef>
          </c:val>
        </c:ser>
        <c:dLbls>
          <c:showLegendKey val="0"/>
          <c:showVal val="0"/>
          <c:showCatName val="0"/>
          <c:showSerName val="0"/>
          <c:showPercent val="0"/>
          <c:showBubbleSize val="0"/>
        </c:dLbls>
        <c:gapWidth val="150"/>
        <c:axId val="162782592"/>
        <c:axId val="163337344"/>
      </c:barChart>
      <c:catAx>
        <c:axId val="162782592"/>
        <c:scaling>
          <c:orientation val="minMax"/>
        </c:scaling>
        <c:delete val="1"/>
        <c:axPos val="b"/>
        <c:numFmt formatCode="General" sourceLinked="0"/>
        <c:majorTickMark val="out"/>
        <c:minorTickMark val="none"/>
        <c:tickLblPos val="nextTo"/>
        <c:crossAx val="163337344"/>
        <c:crosses val="autoZero"/>
        <c:auto val="1"/>
        <c:lblAlgn val="ctr"/>
        <c:lblOffset val="100"/>
        <c:noMultiLvlLbl val="0"/>
      </c:catAx>
      <c:valAx>
        <c:axId val="163337344"/>
        <c:scaling>
          <c:orientation val="minMax"/>
        </c:scaling>
        <c:delete val="0"/>
        <c:axPos val="l"/>
        <c:majorGridlines/>
        <c:numFmt formatCode="0.0%" sourceLinked="1"/>
        <c:majorTickMark val="out"/>
        <c:minorTickMark val="none"/>
        <c:tickLblPos val="nextTo"/>
        <c:crossAx val="16278259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'2.Decentralizētie iepirkumi'!$C$95</c:f>
              <c:strCache>
                <c:ptCount val="1"/>
                <c:pt idx="0">
                  <c:v>Valsts sektors</c:v>
                </c:pt>
              </c:strCache>
            </c:strRef>
          </c:tx>
          <c:spPr>
            <a:solidFill>
              <a:schemeClr val="accent5">
                <a:lumMod val="40000"/>
                <a:lumOff val="6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'2.Decentralizētie iepirkumi'!$B$96:$B$98</c:f>
              <c:strCache>
                <c:ptCount val="3"/>
                <c:pt idx="0">
                  <c:v>Būvdarbi</c:v>
                </c:pt>
                <c:pt idx="1">
                  <c:v>Piegāde</c:v>
                </c:pt>
                <c:pt idx="2">
                  <c:v>Pakalpojumi</c:v>
                </c:pt>
              </c:strCache>
            </c:strRef>
          </c:cat>
          <c:val>
            <c:numRef>
              <c:f>'2.Decentralizētie iepirkumi'!$C$96:$C$98</c:f>
              <c:numCache>
                <c:formatCode>General</c:formatCode>
                <c:ptCount val="3"/>
                <c:pt idx="0">
                  <c:v>152</c:v>
                </c:pt>
                <c:pt idx="1">
                  <c:v>441</c:v>
                </c:pt>
                <c:pt idx="2">
                  <c:v>298</c:v>
                </c:pt>
              </c:numCache>
            </c:numRef>
          </c:val>
        </c:ser>
        <c:ser>
          <c:idx val="1"/>
          <c:order val="1"/>
          <c:tx>
            <c:strRef>
              <c:f>'2.Decentralizētie iepirkumi'!$D$95</c:f>
              <c:strCache>
                <c:ptCount val="1"/>
                <c:pt idx="0">
                  <c:v>Pašvaldību sektors</c:v>
                </c:pt>
              </c:strCache>
            </c:strRef>
          </c:tx>
          <c:spPr>
            <a:solidFill>
              <a:schemeClr val="accent2">
                <a:lumMod val="40000"/>
                <a:lumOff val="6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'2.Decentralizētie iepirkumi'!$B$96:$B$98</c:f>
              <c:strCache>
                <c:ptCount val="3"/>
                <c:pt idx="0">
                  <c:v>Būvdarbi</c:v>
                </c:pt>
                <c:pt idx="1">
                  <c:v>Piegāde</c:v>
                </c:pt>
                <c:pt idx="2">
                  <c:v>Pakalpojumi</c:v>
                </c:pt>
              </c:strCache>
            </c:strRef>
          </c:cat>
          <c:val>
            <c:numRef>
              <c:f>'2.Decentralizētie iepirkumi'!$D$96:$D$98</c:f>
              <c:numCache>
                <c:formatCode>General</c:formatCode>
                <c:ptCount val="3"/>
                <c:pt idx="0">
                  <c:v>255</c:v>
                </c:pt>
                <c:pt idx="1">
                  <c:v>374</c:v>
                </c:pt>
                <c:pt idx="2">
                  <c:v>225</c:v>
                </c:pt>
              </c:numCache>
            </c:numRef>
          </c:val>
        </c:ser>
        <c:dLbls>
          <c:showLegendKey val="0"/>
          <c:showVal val="0"/>
          <c:showCatName val="0"/>
          <c:showSerName val="0"/>
          <c:showPercent val="0"/>
          <c:showBubbleSize val="0"/>
        </c:dLbls>
        <c:gapWidth val="150"/>
        <c:axId val="163375360"/>
        <c:axId val="163377152"/>
      </c:barChart>
      <c:catAx>
        <c:axId val="163375360"/>
        <c:scaling>
          <c:orientation val="minMax"/>
        </c:scaling>
        <c:delete val="0"/>
        <c:axPos val="b"/>
        <c:numFmt formatCode="General" sourceLinked="0"/>
        <c:majorTickMark val="out"/>
        <c:minorTickMark val="none"/>
        <c:tickLblPos val="nextTo"/>
        <c:crossAx val="163377152"/>
        <c:crosses val="autoZero"/>
        <c:auto val="1"/>
        <c:lblAlgn val="ctr"/>
        <c:lblOffset val="100"/>
        <c:noMultiLvlLbl val="0"/>
      </c:catAx>
      <c:valAx>
        <c:axId val="163377152"/>
        <c:scaling>
          <c:orientation val="minMax"/>
        </c:scaling>
        <c:delete val="0"/>
        <c:axPos val="l"/>
        <c:majorGridlines/>
        <c:numFmt formatCode="General" sourceLinked="1"/>
        <c:majorTickMark val="out"/>
        <c:minorTickMark val="none"/>
        <c:tickLblPos val="nextTo"/>
        <c:crossAx val="16337536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'2.Decentralizētie iepirkumi'!$C$102</c:f>
              <c:strCache>
                <c:ptCount val="1"/>
                <c:pt idx="0">
                  <c:v>Valsts sektors</c:v>
                </c:pt>
              </c:strCache>
            </c:strRef>
          </c:tx>
          <c:spPr>
            <a:solidFill>
              <a:schemeClr val="accent5">
                <a:lumMod val="40000"/>
                <a:lumOff val="6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'2.Decentralizētie iepirkumi'!$B$103:$B$105</c:f>
              <c:strCache>
                <c:ptCount val="3"/>
                <c:pt idx="0">
                  <c:v>Būvdarbi</c:v>
                </c:pt>
                <c:pt idx="1">
                  <c:v>Piegāde</c:v>
                </c:pt>
                <c:pt idx="2">
                  <c:v>Pakalpojumi</c:v>
                </c:pt>
              </c:strCache>
            </c:strRef>
          </c:cat>
          <c:val>
            <c:numRef>
              <c:f>'2.Decentralizētie iepirkumi'!$C$103:$C$105</c:f>
              <c:numCache>
                <c:formatCode>General</c:formatCode>
                <c:ptCount val="3"/>
                <c:pt idx="0">
                  <c:v>149.19999999999999</c:v>
                </c:pt>
                <c:pt idx="1">
                  <c:v>30.46</c:v>
                </c:pt>
                <c:pt idx="2">
                  <c:v>21.5</c:v>
                </c:pt>
              </c:numCache>
            </c:numRef>
          </c:val>
        </c:ser>
        <c:ser>
          <c:idx val="1"/>
          <c:order val="1"/>
          <c:tx>
            <c:strRef>
              <c:f>'2.Decentralizētie iepirkumi'!$D$102</c:f>
              <c:strCache>
                <c:ptCount val="1"/>
                <c:pt idx="0">
                  <c:v>Pašvaldību sektors</c:v>
                </c:pt>
              </c:strCache>
            </c:strRef>
          </c:tx>
          <c:spPr>
            <a:solidFill>
              <a:schemeClr val="accent2">
                <a:lumMod val="40000"/>
                <a:lumOff val="6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'2.Decentralizētie iepirkumi'!$B$103:$B$105</c:f>
              <c:strCache>
                <c:ptCount val="3"/>
                <c:pt idx="0">
                  <c:v>Būvdarbi</c:v>
                </c:pt>
                <c:pt idx="1">
                  <c:v>Piegāde</c:v>
                </c:pt>
                <c:pt idx="2">
                  <c:v>Pakalpojumi</c:v>
                </c:pt>
              </c:strCache>
            </c:strRef>
          </c:cat>
          <c:val>
            <c:numRef>
              <c:f>'2.Decentralizētie iepirkumi'!$D$103:$D$105</c:f>
              <c:numCache>
                <c:formatCode>General</c:formatCode>
                <c:ptCount val="3"/>
                <c:pt idx="0">
                  <c:v>184.5</c:v>
                </c:pt>
                <c:pt idx="1">
                  <c:v>25.97</c:v>
                </c:pt>
                <c:pt idx="2">
                  <c:v>15.06</c:v>
                </c:pt>
              </c:numCache>
            </c:numRef>
          </c:val>
        </c:ser>
        <c:dLbls>
          <c:showLegendKey val="0"/>
          <c:showVal val="0"/>
          <c:showCatName val="0"/>
          <c:showSerName val="0"/>
          <c:showPercent val="0"/>
          <c:showBubbleSize val="0"/>
        </c:dLbls>
        <c:gapWidth val="150"/>
        <c:axId val="164576256"/>
        <c:axId val="164590336"/>
      </c:barChart>
      <c:catAx>
        <c:axId val="164576256"/>
        <c:scaling>
          <c:orientation val="minMax"/>
        </c:scaling>
        <c:delete val="0"/>
        <c:axPos val="b"/>
        <c:numFmt formatCode="General" sourceLinked="0"/>
        <c:majorTickMark val="out"/>
        <c:minorTickMark val="none"/>
        <c:tickLblPos val="nextTo"/>
        <c:crossAx val="164590336"/>
        <c:crosses val="autoZero"/>
        <c:auto val="1"/>
        <c:lblAlgn val="ctr"/>
        <c:lblOffset val="100"/>
        <c:noMultiLvlLbl val="0"/>
      </c:catAx>
      <c:valAx>
        <c:axId val="164590336"/>
        <c:scaling>
          <c:orientation val="minMax"/>
        </c:scaling>
        <c:delete val="0"/>
        <c:axPos val="l"/>
        <c:majorGridlines/>
        <c:numFmt formatCode="General" sourceLinked="1"/>
        <c:majorTickMark val="out"/>
        <c:minorTickMark val="none"/>
        <c:tickLblPos val="nextTo"/>
        <c:crossAx val="16457625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chemeClr val="accent3">
                <a:lumMod val="75000"/>
              </a:schemeClr>
            </a:solidFill>
          </c:spPr>
          <c:dPt>
            <c:idx val="0"/>
            <c:bubble3D val="0"/>
            <c:spPr>
              <a:solidFill>
                <a:schemeClr val="accent5">
                  <a:lumMod val="40000"/>
                  <a:lumOff val="60000"/>
                </a:schemeClr>
              </a:solidFill>
            </c:spPr>
          </c:dPt>
          <c:dPt>
            <c:idx val="1"/>
            <c:bubble3D val="0"/>
            <c:spPr>
              <a:solidFill>
                <a:schemeClr val="accent2">
                  <a:lumMod val="40000"/>
                  <a:lumOff val="60000"/>
                </a:schemeClr>
              </a:solidFill>
            </c:spPr>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'2.Decentralizētie iepirkumi'!$B$181:$B$182</c:f>
              <c:strCache>
                <c:ptCount val="2"/>
                <c:pt idx="0">
                  <c:v>Valsts sektors</c:v>
                </c:pt>
                <c:pt idx="1">
                  <c:v>Pašvaldību sektors</c:v>
                </c:pt>
              </c:strCache>
            </c:strRef>
          </c:cat>
          <c:val>
            <c:numRef>
              <c:f>'2.Decentralizētie iepirkumi'!$D$181:$D$182</c:f>
              <c:numCache>
                <c:formatCode>0.00%</c:formatCode>
                <c:ptCount val="2"/>
                <c:pt idx="0">
                  <c:v>0.71908127208480566</c:v>
                </c:pt>
                <c:pt idx="1">
                  <c:v>0.28091872791519434</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'2.Decentralizētie iepirkumi'!$C$154</c:f>
              <c:strCache>
                <c:ptCount val="1"/>
                <c:pt idx="0">
                  <c:v>Valsts sektors</c:v>
                </c:pt>
              </c:strCache>
            </c:strRef>
          </c:tx>
          <c:spPr>
            <a:solidFill>
              <a:schemeClr val="accent5">
                <a:lumMod val="40000"/>
                <a:lumOff val="6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'2.Decentralizētie iepirkumi'!$B$155:$B$157</c:f>
              <c:strCache>
                <c:ptCount val="3"/>
                <c:pt idx="0">
                  <c:v>Būvdarbi</c:v>
                </c:pt>
                <c:pt idx="1">
                  <c:v>Piegāde</c:v>
                </c:pt>
                <c:pt idx="2">
                  <c:v>Pakalpojumi</c:v>
                </c:pt>
              </c:strCache>
            </c:strRef>
          </c:cat>
          <c:val>
            <c:numRef>
              <c:f>'2.Decentralizētie iepirkumi'!$C$155:$C$157</c:f>
              <c:numCache>
                <c:formatCode>General</c:formatCode>
                <c:ptCount val="3"/>
                <c:pt idx="0">
                  <c:v>16</c:v>
                </c:pt>
                <c:pt idx="1">
                  <c:v>220</c:v>
                </c:pt>
                <c:pt idx="2">
                  <c:v>171</c:v>
                </c:pt>
              </c:numCache>
            </c:numRef>
          </c:val>
        </c:ser>
        <c:ser>
          <c:idx val="1"/>
          <c:order val="1"/>
          <c:tx>
            <c:strRef>
              <c:f>'2.Decentralizētie iepirkumi'!$D$154</c:f>
              <c:strCache>
                <c:ptCount val="1"/>
                <c:pt idx="0">
                  <c:v>Pašvaldību sektors</c:v>
                </c:pt>
              </c:strCache>
            </c:strRef>
          </c:tx>
          <c:spPr>
            <a:solidFill>
              <a:schemeClr val="accent2">
                <a:lumMod val="40000"/>
                <a:lumOff val="6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'2.Decentralizētie iepirkumi'!$B$155:$B$157</c:f>
              <c:strCache>
                <c:ptCount val="3"/>
                <c:pt idx="0">
                  <c:v>Būvdarbi</c:v>
                </c:pt>
                <c:pt idx="1">
                  <c:v>Piegāde</c:v>
                </c:pt>
                <c:pt idx="2">
                  <c:v>Pakalpojumi</c:v>
                </c:pt>
              </c:strCache>
            </c:strRef>
          </c:cat>
          <c:val>
            <c:numRef>
              <c:f>'2.Decentralizētie iepirkumi'!$D$155:$D$157</c:f>
              <c:numCache>
                <c:formatCode>General</c:formatCode>
                <c:ptCount val="3"/>
                <c:pt idx="0">
                  <c:v>7</c:v>
                </c:pt>
                <c:pt idx="1">
                  <c:v>86</c:v>
                </c:pt>
                <c:pt idx="2">
                  <c:v>66</c:v>
                </c:pt>
              </c:numCache>
            </c:numRef>
          </c:val>
        </c:ser>
        <c:dLbls>
          <c:showLegendKey val="0"/>
          <c:showVal val="0"/>
          <c:showCatName val="0"/>
          <c:showSerName val="0"/>
          <c:showPercent val="0"/>
          <c:showBubbleSize val="0"/>
        </c:dLbls>
        <c:gapWidth val="150"/>
        <c:axId val="167607296"/>
        <c:axId val="167613184"/>
      </c:barChart>
      <c:catAx>
        <c:axId val="167607296"/>
        <c:scaling>
          <c:orientation val="minMax"/>
        </c:scaling>
        <c:delete val="0"/>
        <c:axPos val="b"/>
        <c:numFmt formatCode="General" sourceLinked="0"/>
        <c:majorTickMark val="out"/>
        <c:minorTickMark val="none"/>
        <c:tickLblPos val="nextTo"/>
        <c:crossAx val="167613184"/>
        <c:crosses val="autoZero"/>
        <c:auto val="1"/>
        <c:lblAlgn val="ctr"/>
        <c:lblOffset val="100"/>
        <c:noMultiLvlLbl val="0"/>
      </c:catAx>
      <c:valAx>
        <c:axId val="167613184"/>
        <c:scaling>
          <c:orientation val="minMax"/>
        </c:scaling>
        <c:delete val="0"/>
        <c:axPos val="l"/>
        <c:majorGridlines/>
        <c:numFmt formatCode="General" sourceLinked="1"/>
        <c:majorTickMark val="out"/>
        <c:minorTickMark val="none"/>
        <c:tickLblPos val="nextTo"/>
        <c:crossAx val="16760729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'2.Decentralizētie iepirkumi'!$C$163</c:f>
              <c:strCache>
                <c:ptCount val="1"/>
                <c:pt idx="0">
                  <c:v>Valsts sektors</c:v>
                </c:pt>
              </c:strCache>
            </c:strRef>
          </c:tx>
          <c:spPr>
            <a:solidFill>
              <a:schemeClr val="accent5">
                <a:lumMod val="40000"/>
                <a:lumOff val="6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'2.Decentralizētie iepirkumi'!$B$164:$B$166</c:f>
              <c:strCache>
                <c:ptCount val="3"/>
                <c:pt idx="0">
                  <c:v>Būvdarbi</c:v>
                </c:pt>
                <c:pt idx="1">
                  <c:v>Piegāde</c:v>
                </c:pt>
                <c:pt idx="2">
                  <c:v>Pakalpojumi</c:v>
                </c:pt>
              </c:strCache>
            </c:strRef>
          </c:cat>
          <c:val>
            <c:numRef>
              <c:f>'2.Decentralizētie iepirkumi'!$C$164:$C$166</c:f>
              <c:numCache>
                <c:formatCode>General</c:formatCode>
                <c:ptCount val="3"/>
                <c:pt idx="0">
                  <c:v>175.11</c:v>
                </c:pt>
                <c:pt idx="1">
                  <c:v>275.07</c:v>
                </c:pt>
                <c:pt idx="2">
                  <c:v>183.71</c:v>
                </c:pt>
              </c:numCache>
            </c:numRef>
          </c:val>
        </c:ser>
        <c:ser>
          <c:idx val="1"/>
          <c:order val="1"/>
          <c:tx>
            <c:strRef>
              <c:f>'2.Decentralizētie iepirkumi'!$D$163</c:f>
              <c:strCache>
                <c:ptCount val="1"/>
                <c:pt idx="0">
                  <c:v>Pašvaldību sektors</c:v>
                </c:pt>
              </c:strCache>
            </c:strRef>
          </c:tx>
          <c:spPr>
            <a:solidFill>
              <a:schemeClr val="accent2">
                <a:lumMod val="40000"/>
                <a:lumOff val="6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'2.Decentralizētie iepirkumi'!$B$164:$B$166</c:f>
              <c:strCache>
                <c:ptCount val="3"/>
                <c:pt idx="0">
                  <c:v>Būvdarbi</c:v>
                </c:pt>
                <c:pt idx="1">
                  <c:v>Piegāde</c:v>
                </c:pt>
                <c:pt idx="2">
                  <c:v>Pakalpojumi</c:v>
                </c:pt>
              </c:strCache>
            </c:strRef>
          </c:cat>
          <c:val>
            <c:numRef>
              <c:f>'2.Decentralizētie iepirkumi'!$D$164:$D$166</c:f>
              <c:numCache>
                <c:formatCode>General</c:formatCode>
                <c:ptCount val="3"/>
                <c:pt idx="0">
                  <c:v>60.27</c:v>
                </c:pt>
                <c:pt idx="1">
                  <c:v>51.2</c:v>
                </c:pt>
                <c:pt idx="2">
                  <c:v>56.96</c:v>
                </c:pt>
              </c:numCache>
            </c:numRef>
          </c:val>
        </c:ser>
        <c:dLbls>
          <c:showLegendKey val="0"/>
          <c:showVal val="0"/>
          <c:showCatName val="0"/>
          <c:showSerName val="0"/>
          <c:showPercent val="0"/>
          <c:showBubbleSize val="0"/>
        </c:dLbls>
        <c:gapWidth val="150"/>
        <c:axId val="167646720"/>
        <c:axId val="167648256"/>
      </c:barChart>
      <c:catAx>
        <c:axId val="167646720"/>
        <c:scaling>
          <c:orientation val="minMax"/>
        </c:scaling>
        <c:delete val="0"/>
        <c:axPos val="b"/>
        <c:numFmt formatCode="General" sourceLinked="0"/>
        <c:majorTickMark val="out"/>
        <c:minorTickMark val="none"/>
        <c:tickLblPos val="nextTo"/>
        <c:crossAx val="167648256"/>
        <c:crosses val="autoZero"/>
        <c:auto val="1"/>
        <c:lblAlgn val="ctr"/>
        <c:lblOffset val="100"/>
        <c:noMultiLvlLbl val="0"/>
      </c:catAx>
      <c:valAx>
        <c:axId val="167648256"/>
        <c:scaling>
          <c:orientation val="minMax"/>
        </c:scaling>
        <c:delete val="0"/>
        <c:axPos val="l"/>
        <c:majorGridlines/>
        <c:numFmt formatCode="General" sourceLinked="1"/>
        <c:majorTickMark val="out"/>
        <c:minorTickMark val="none"/>
        <c:tickLblPos val="nextTo"/>
        <c:crossAx val="16764672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8.xml"/><Relationship Id="rId7" Type="http://schemas.openxmlformats.org/officeDocument/2006/relationships/chart" Target="../charts/chart22.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xdr:from>
      <xdr:col>4</xdr:col>
      <xdr:colOff>611505</xdr:colOff>
      <xdr:row>1</xdr:row>
      <xdr:rowOff>150497</xdr:rowOff>
    </xdr:from>
    <xdr:to>
      <xdr:col>9</xdr:col>
      <xdr:colOff>403860</xdr:colOff>
      <xdr:row>9</xdr:row>
      <xdr:rowOff>114300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609600</xdr:colOff>
      <xdr:row>10</xdr:row>
      <xdr:rowOff>121920</xdr:rowOff>
    </xdr:from>
    <xdr:to>
      <xdr:col>9</xdr:col>
      <xdr:colOff>419100</xdr:colOff>
      <xdr:row>16</xdr:row>
      <xdr:rowOff>114300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390523</xdr:colOff>
      <xdr:row>16</xdr:row>
      <xdr:rowOff>260032</xdr:rowOff>
    </xdr:from>
    <xdr:to>
      <xdr:col>9</xdr:col>
      <xdr:colOff>632460</xdr:colOff>
      <xdr:row>25</xdr:row>
      <xdr:rowOff>274320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392429</xdr:colOff>
      <xdr:row>25</xdr:row>
      <xdr:rowOff>441007</xdr:rowOff>
    </xdr:from>
    <xdr:to>
      <xdr:col>9</xdr:col>
      <xdr:colOff>632460</xdr:colOff>
      <xdr:row>35</xdr:row>
      <xdr:rowOff>114300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209550</xdr:colOff>
      <xdr:row>93</xdr:row>
      <xdr:rowOff>42862</xdr:rowOff>
    </xdr:from>
    <xdr:to>
      <xdr:col>9</xdr:col>
      <xdr:colOff>495300</xdr:colOff>
      <xdr:row>99</xdr:row>
      <xdr:rowOff>312420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247650</xdr:colOff>
      <xdr:row>100</xdr:row>
      <xdr:rowOff>14287</xdr:rowOff>
    </xdr:from>
    <xdr:to>
      <xdr:col>9</xdr:col>
      <xdr:colOff>510540</xdr:colOff>
      <xdr:row>106</xdr:row>
      <xdr:rowOff>121920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142875</xdr:colOff>
      <xdr:row>179</xdr:row>
      <xdr:rowOff>119062</xdr:rowOff>
    </xdr:from>
    <xdr:to>
      <xdr:col>8</xdr:col>
      <xdr:colOff>281940</xdr:colOff>
      <xdr:row>188</xdr:row>
      <xdr:rowOff>114299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205740</xdr:colOff>
      <xdr:row>152</xdr:row>
      <xdr:rowOff>33336</xdr:rowOff>
    </xdr:from>
    <xdr:to>
      <xdr:col>10</xdr:col>
      <xdr:colOff>15240</xdr:colOff>
      <xdr:row>160</xdr:row>
      <xdr:rowOff>205740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180975</xdr:colOff>
      <xdr:row>161</xdr:row>
      <xdr:rowOff>42863</xdr:rowOff>
    </xdr:from>
    <xdr:to>
      <xdr:col>10</xdr:col>
      <xdr:colOff>53340</xdr:colOff>
      <xdr:row>169</xdr:row>
      <xdr:rowOff>137161</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85725</xdr:colOff>
      <xdr:row>190</xdr:row>
      <xdr:rowOff>52387</xdr:rowOff>
    </xdr:from>
    <xdr:to>
      <xdr:col>9</xdr:col>
      <xdr:colOff>281940</xdr:colOff>
      <xdr:row>201</xdr:row>
      <xdr:rowOff>91440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219075</xdr:colOff>
      <xdr:row>122</xdr:row>
      <xdr:rowOff>80962</xdr:rowOff>
    </xdr:from>
    <xdr:to>
      <xdr:col>9</xdr:col>
      <xdr:colOff>342900</xdr:colOff>
      <xdr:row>132</xdr:row>
      <xdr:rowOff>152399</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57150</xdr:colOff>
      <xdr:row>319</xdr:row>
      <xdr:rowOff>61912</xdr:rowOff>
    </xdr:from>
    <xdr:to>
      <xdr:col>12</xdr:col>
      <xdr:colOff>7619</xdr:colOff>
      <xdr:row>329</xdr:row>
      <xdr:rowOff>68580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381000</xdr:colOff>
      <xdr:row>353</xdr:row>
      <xdr:rowOff>71436</xdr:rowOff>
    </xdr:from>
    <xdr:to>
      <xdr:col>8</xdr:col>
      <xdr:colOff>594359</xdr:colOff>
      <xdr:row>361</xdr:row>
      <xdr:rowOff>60959</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342900</xdr:colOff>
      <xdr:row>363</xdr:row>
      <xdr:rowOff>91440</xdr:rowOff>
    </xdr:from>
    <xdr:to>
      <xdr:col>8</xdr:col>
      <xdr:colOff>640080</xdr:colOff>
      <xdr:row>372</xdr:row>
      <xdr:rowOff>114300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438151</xdr:colOff>
      <xdr:row>208</xdr:row>
      <xdr:rowOff>166687</xdr:rowOff>
    </xdr:from>
    <xdr:to>
      <xdr:col>8</xdr:col>
      <xdr:colOff>693421</xdr:colOff>
      <xdr:row>215</xdr:row>
      <xdr:rowOff>104775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438150</xdr:colOff>
      <xdr:row>1</xdr:row>
      <xdr:rowOff>119063</xdr:rowOff>
    </xdr:from>
    <xdr:to>
      <xdr:col>10</xdr:col>
      <xdr:colOff>85725</xdr:colOff>
      <xdr:row>6</xdr:row>
      <xdr:rowOff>152401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485775</xdr:colOff>
      <xdr:row>8</xdr:row>
      <xdr:rowOff>4762</xdr:rowOff>
    </xdr:from>
    <xdr:to>
      <xdr:col>9</xdr:col>
      <xdr:colOff>600075</xdr:colOff>
      <xdr:row>14</xdr:row>
      <xdr:rowOff>161925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438150</xdr:colOff>
      <xdr:row>31</xdr:row>
      <xdr:rowOff>4762</xdr:rowOff>
    </xdr:from>
    <xdr:to>
      <xdr:col>10</xdr:col>
      <xdr:colOff>66675</xdr:colOff>
      <xdr:row>35</xdr:row>
      <xdr:rowOff>95250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476251</xdr:colOff>
      <xdr:row>36</xdr:row>
      <xdr:rowOff>1</xdr:rowOff>
    </xdr:from>
    <xdr:to>
      <xdr:col>10</xdr:col>
      <xdr:colOff>28575</xdr:colOff>
      <xdr:row>43</xdr:row>
      <xdr:rowOff>57151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352425</xdr:colOff>
      <xdr:row>215</xdr:row>
      <xdr:rowOff>85725</xdr:rowOff>
    </xdr:from>
    <xdr:to>
      <xdr:col>9</xdr:col>
      <xdr:colOff>190500</xdr:colOff>
      <xdr:row>222</xdr:row>
      <xdr:rowOff>180975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371476</xdr:colOff>
      <xdr:row>257</xdr:row>
      <xdr:rowOff>28575</xdr:rowOff>
    </xdr:from>
    <xdr:to>
      <xdr:col>9</xdr:col>
      <xdr:colOff>114301</xdr:colOff>
      <xdr:row>264</xdr:row>
      <xdr:rowOff>147638</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352425</xdr:colOff>
      <xdr:row>265</xdr:row>
      <xdr:rowOff>57150</xdr:rowOff>
    </xdr:from>
    <xdr:to>
      <xdr:col>9</xdr:col>
      <xdr:colOff>466725</xdr:colOff>
      <xdr:row>276</xdr:row>
      <xdr:rowOff>4763</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9</xdr:row>
      <xdr:rowOff>4762</xdr:rowOff>
    </xdr:from>
    <xdr:to>
      <xdr:col>5</xdr:col>
      <xdr:colOff>247650</xdr:colOff>
      <xdr:row>22</xdr:row>
      <xdr:rowOff>147637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B67"/>
  <sheetViews>
    <sheetView zoomScale="85" zoomScaleNormal="85" workbookViewId="0">
      <selection activeCell="C23" sqref="C23"/>
    </sheetView>
  </sheetViews>
  <sheetFormatPr defaultRowHeight="15" x14ac:dyDescent="0.25"/>
  <cols>
    <col min="1" max="1" width="16.85546875" customWidth="1"/>
    <col min="2" max="2" width="24.5703125" customWidth="1"/>
    <col min="3" max="3" width="15.85546875" customWidth="1"/>
    <col min="4" max="4" width="17.28515625" customWidth="1"/>
    <col min="5" max="5" width="13.7109375" customWidth="1"/>
    <col min="6" max="6" width="11.42578125" customWidth="1"/>
    <col min="8" max="8" width="24.7109375" customWidth="1"/>
    <col min="9" max="9" width="15.7109375" customWidth="1"/>
    <col min="10" max="10" width="10.85546875" customWidth="1"/>
    <col min="12" max="12" width="11" customWidth="1"/>
    <col min="14" max="14" width="15.140625" customWidth="1"/>
    <col min="16" max="16" width="12.42578125" customWidth="1"/>
    <col min="17" max="17" width="8.5703125" customWidth="1"/>
    <col min="18" max="18" width="10.85546875" customWidth="1"/>
    <col min="19" max="19" width="8.42578125" customWidth="1"/>
    <col min="20" max="20" width="12.5703125" customWidth="1"/>
    <col min="21" max="21" width="10.85546875" customWidth="1"/>
    <col min="22" max="22" width="12.7109375" customWidth="1"/>
    <col min="23" max="23" width="7.85546875" customWidth="1"/>
    <col min="24" max="24" width="11.42578125" customWidth="1"/>
    <col min="25" max="25" width="7.85546875" customWidth="1"/>
    <col min="26" max="26" width="12.85546875" customWidth="1"/>
    <col min="27" max="27" width="10.7109375" customWidth="1"/>
    <col min="28" max="28" width="11.140625" customWidth="1"/>
    <col min="29" max="29" width="12.140625" customWidth="1"/>
    <col min="31" max="31" width="11.28515625" customWidth="1"/>
    <col min="33" max="33" width="12.28515625" customWidth="1"/>
    <col min="34" max="34" width="10.42578125" customWidth="1"/>
    <col min="35" max="35" width="12.28515625" customWidth="1"/>
    <col min="37" max="37" width="10.7109375" customWidth="1"/>
    <col min="39" max="39" width="12.28515625" customWidth="1"/>
    <col min="40" max="40" width="10.140625" customWidth="1"/>
  </cols>
  <sheetData>
    <row r="1" spans="2:14" ht="14.45" x14ac:dyDescent="0.3">
      <c r="B1" s="183"/>
      <c r="G1" s="183"/>
    </row>
    <row r="2" spans="2:14" ht="31.5" customHeight="1" x14ac:dyDescent="0.3">
      <c r="B2" s="396" t="s">
        <v>65</v>
      </c>
      <c r="C2" s="396"/>
      <c r="D2" s="396"/>
      <c r="E2" s="396"/>
      <c r="G2" s="396" t="s">
        <v>66</v>
      </c>
      <c r="H2" s="396"/>
      <c r="I2" s="396"/>
      <c r="J2" s="396"/>
      <c r="K2" s="396"/>
      <c r="L2" s="396"/>
      <c r="M2" s="1"/>
    </row>
    <row r="3" spans="2:14" ht="21" customHeight="1" x14ac:dyDescent="0.25"/>
    <row r="4" spans="2:14" ht="35.25" customHeight="1" x14ac:dyDescent="0.25">
      <c r="B4" s="4"/>
      <c r="C4" s="6" t="s">
        <v>7</v>
      </c>
      <c r="D4" s="6" t="s">
        <v>10</v>
      </c>
      <c r="E4" s="6" t="s">
        <v>0</v>
      </c>
      <c r="G4" s="397"/>
      <c r="H4" s="399"/>
      <c r="I4" s="23" t="s">
        <v>26</v>
      </c>
      <c r="J4" s="404" t="s">
        <v>0</v>
      </c>
      <c r="K4" s="405"/>
      <c r="L4" s="406"/>
    </row>
    <row r="5" spans="2:14" ht="34.5" customHeight="1" x14ac:dyDescent="0.25">
      <c r="B5" s="393" t="s">
        <v>12</v>
      </c>
      <c r="C5" s="394"/>
      <c r="D5" s="394"/>
      <c r="E5" s="395"/>
      <c r="G5" s="371" t="s">
        <v>406</v>
      </c>
      <c r="H5" s="400"/>
      <c r="I5" s="400"/>
      <c r="J5" s="400"/>
      <c r="K5" s="400"/>
      <c r="L5" s="372"/>
    </row>
    <row r="6" spans="2:14" ht="30" customHeight="1" x14ac:dyDescent="0.25">
      <c r="B6" s="9" t="s">
        <v>1</v>
      </c>
      <c r="C6" s="297">
        <v>706</v>
      </c>
      <c r="D6" s="10">
        <f>I7+I23</f>
        <v>1167646555</v>
      </c>
      <c r="E6" s="391">
        <f>D8/D19</f>
        <v>0.81333993052627584</v>
      </c>
      <c r="G6" s="4"/>
      <c r="H6" s="17" t="s">
        <v>12</v>
      </c>
      <c r="I6" s="18"/>
      <c r="J6" s="18"/>
      <c r="K6" s="18"/>
      <c r="L6" s="18"/>
    </row>
    <row r="7" spans="2:14" ht="18" customHeight="1" x14ac:dyDescent="0.25">
      <c r="B7" s="9" t="s">
        <v>2</v>
      </c>
      <c r="C7" s="160">
        <v>1910</v>
      </c>
      <c r="D7" s="10">
        <f>I8+I24</f>
        <v>448000149</v>
      </c>
      <c r="E7" s="392"/>
      <c r="G7" s="4"/>
      <c r="H7" s="19" t="s">
        <v>1</v>
      </c>
      <c r="I7" s="27">
        <v>802311524</v>
      </c>
      <c r="J7" s="21">
        <f>I7/I9</f>
        <v>0.65260067116318532</v>
      </c>
      <c r="K7" s="21">
        <f>I7/I20</f>
        <v>0.51509181945092675</v>
      </c>
      <c r="L7" s="18"/>
    </row>
    <row r="8" spans="2:14" ht="16.5" customHeight="1" x14ac:dyDescent="0.25">
      <c r="B8" s="8" t="s">
        <v>3</v>
      </c>
      <c r="C8" s="7">
        <f>C6+C7</f>
        <v>2616</v>
      </c>
      <c r="D8" s="7">
        <f>D6+D7</f>
        <v>1615646704</v>
      </c>
      <c r="E8" s="4"/>
      <c r="G8" s="4"/>
      <c r="H8" s="19" t="s">
        <v>2</v>
      </c>
      <c r="I8" s="27">
        <v>427095002</v>
      </c>
      <c r="J8" s="21">
        <f>I8/I9</f>
        <v>0.34739932883681474</v>
      </c>
      <c r="K8" s="21">
        <f>I8/I20</f>
        <v>0.27419915466473743</v>
      </c>
      <c r="L8" s="18"/>
    </row>
    <row r="9" spans="2:14" ht="15.75" customHeight="1" x14ac:dyDescent="0.25">
      <c r="B9" s="393" t="s">
        <v>13</v>
      </c>
      <c r="C9" s="394"/>
      <c r="D9" s="394"/>
      <c r="E9" s="395"/>
      <c r="G9" s="4"/>
      <c r="H9" s="11" t="s">
        <v>3</v>
      </c>
      <c r="I9" s="12">
        <f>I7+I8</f>
        <v>1229406526</v>
      </c>
      <c r="J9" s="13">
        <v>1</v>
      </c>
      <c r="K9" s="18"/>
      <c r="L9" s="18"/>
    </row>
    <row r="10" spans="2:14" ht="47.25" customHeight="1" x14ac:dyDescent="0.25">
      <c r="B10" s="9" t="s">
        <v>276</v>
      </c>
      <c r="C10" s="4"/>
      <c r="D10" s="4"/>
      <c r="E10" s="2">
        <f>D14/D19</f>
        <v>5.8295654475996779E-2</v>
      </c>
      <c r="G10" s="4"/>
      <c r="H10" s="365" t="s">
        <v>13</v>
      </c>
      <c r="I10" s="366"/>
      <c r="J10" s="366"/>
      <c r="K10" s="366"/>
      <c r="L10" s="367"/>
    </row>
    <row r="11" spans="2:14" ht="25.5" customHeight="1" thickBot="1" x14ac:dyDescent="0.3">
      <c r="B11" s="291" t="s">
        <v>401</v>
      </c>
      <c r="C11" s="297">
        <v>137</v>
      </c>
      <c r="D11" s="10">
        <f>I13+I28</f>
        <v>82745052</v>
      </c>
      <c r="E11" s="3"/>
      <c r="G11" s="4"/>
      <c r="H11" s="19" t="s">
        <v>14</v>
      </c>
      <c r="I11" s="161">
        <v>8345642</v>
      </c>
      <c r="J11" s="21">
        <f>I11/I18</f>
        <v>2.5486494484238339E-2</v>
      </c>
      <c r="K11" s="21">
        <f>I11/I20</f>
        <v>5.35798351846442E-3</v>
      </c>
      <c r="L11" s="18"/>
    </row>
    <row r="12" spans="2:14" ht="15" customHeight="1" thickBot="1" x14ac:dyDescent="0.3">
      <c r="B12" s="291" t="s">
        <v>402</v>
      </c>
      <c r="C12" s="297">
        <v>154</v>
      </c>
      <c r="D12" s="10">
        <f>I14+I29</f>
        <v>11782867</v>
      </c>
      <c r="E12" s="4"/>
      <c r="G12" s="4"/>
      <c r="H12" s="368" t="s">
        <v>15</v>
      </c>
      <c r="I12" s="369"/>
      <c r="J12" s="369"/>
      <c r="K12" s="369"/>
      <c r="L12" s="370"/>
    </row>
    <row r="13" spans="2:14" ht="15" customHeight="1" thickBot="1" x14ac:dyDescent="0.3">
      <c r="B13" s="9" t="s">
        <v>11</v>
      </c>
      <c r="C13" s="160">
        <v>1295</v>
      </c>
      <c r="D13" s="10">
        <f>I15+I30</f>
        <v>21272595</v>
      </c>
      <c r="E13" s="4"/>
      <c r="G13" s="4"/>
      <c r="H13" s="291" t="s">
        <v>401</v>
      </c>
      <c r="I13" s="161">
        <v>60424974</v>
      </c>
      <c r="J13" s="21">
        <f>I13/I18</f>
        <v>0.18452993389379091</v>
      </c>
      <c r="K13" s="21">
        <f>I13/I20</f>
        <v>3.8793422338945414E-2</v>
      </c>
      <c r="L13" s="18"/>
    </row>
    <row r="14" spans="2:14" ht="15.75" thickBot="1" x14ac:dyDescent="0.3">
      <c r="B14" s="8" t="s">
        <v>3</v>
      </c>
      <c r="C14" s="7">
        <f>C11+C12+C13</f>
        <v>1586</v>
      </c>
      <c r="D14" s="7">
        <f>D11+D12+D13</f>
        <v>115800514</v>
      </c>
      <c r="E14" s="4"/>
      <c r="G14" s="4"/>
      <c r="H14" s="291" t="s">
        <v>402</v>
      </c>
      <c r="I14" s="161">
        <v>10724308</v>
      </c>
      <c r="J14" s="21">
        <f>I14/I18</f>
        <v>3.2750628015109334E-2</v>
      </c>
      <c r="K14" s="21">
        <f>I14/I20</f>
        <v>6.8851102780272781E-3</v>
      </c>
      <c r="L14" s="18"/>
    </row>
    <row r="15" spans="2:14" ht="21" customHeight="1" x14ac:dyDescent="0.25">
      <c r="B15" s="9" t="s">
        <v>8</v>
      </c>
      <c r="C15" s="297">
        <v>22</v>
      </c>
      <c r="D15" s="10">
        <f>I17+I32</f>
        <v>766850</v>
      </c>
      <c r="E15" s="2">
        <f>D15/D19</f>
        <v>3.8604338694833538E-4</v>
      </c>
      <c r="G15" s="4"/>
      <c r="H15" s="9" t="s">
        <v>11</v>
      </c>
      <c r="I15" s="161">
        <v>19747900</v>
      </c>
      <c r="J15" s="21">
        <f>I15/I18</f>
        <v>6.0307492751940507E-2</v>
      </c>
      <c r="K15" s="21">
        <f>I15/I20</f>
        <v>1.2678344305241408E-2</v>
      </c>
      <c r="L15" s="18"/>
    </row>
    <row r="16" spans="2:14" ht="15.75" x14ac:dyDescent="0.25">
      <c r="B16" s="9" t="s">
        <v>9</v>
      </c>
      <c r="C16" s="160">
        <v>10324</v>
      </c>
      <c r="D16" s="10">
        <f>I16+I31</f>
        <v>245126328</v>
      </c>
      <c r="E16" s="2">
        <f>D16/D19</f>
        <v>0.12340014069417563</v>
      </c>
      <c r="G16" s="4"/>
      <c r="H16" s="9" t="s">
        <v>9</v>
      </c>
      <c r="I16" s="161">
        <v>227443833</v>
      </c>
      <c r="J16" s="21">
        <f>I16/I18</f>
        <v>0.69458359167916928</v>
      </c>
      <c r="K16" s="21">
        <f>I16/I20</f>
        <v>0.14602115793972159</v>
      </c>
      <c r="L16" s="18"/>
      <c r="N16" s="125"/>
    </row>
    <row r="17" spans="2:14" ht="36" customHeight="1" x14ac:dyDescent="0.25">
      <c r="B17" s="9" t="s">
        <v>4</v>
      </c>
      <c r="C17" s="160">
        <v>3201</v>
      </c>
      <c r="D17" s="160">
        <f>I11</f>
        <v>8345642</v>
      </c>
      <c r="E17" s="2">
        <f>D17/D19</f>
        <v>4.2013169510833667E-3</v>
      </c>
      <c r="G17" s="4"/>
      <c r="H17" s="19" t="s">
        <v>27</v>
      </c>
      <c r="I17" s="161">
        <v>766850</v>
      </c>
      <c r="J17" s="21">
        <f>I17/I18</f>
        <v>2.341859175751628E-3</v>
      </c>
      <c r="K17" s="21">
        <f>I17/I20</f>
        <v>4.923251753591204E-4</v>
      </c>
      <c r="L17" s="18"/>
    </row>
    <row r="18" spans="2:14" ht="38.25" customHeight="1" x14ac:dyDescent="0.25">
      <c r="B18" s="5" t="s">
        <v>277</v>
      </c>
      <c r="C18" s="295">
        <v>13</v>
      </c>
      <c r="D18" s="296">
        <f>I19</f>
        <v>748715</v>
      </c>
      <c r="E18" s="2">
        <f>D18/D19</f>
        <v>3.7691396552001424E-4</v>
      </c>
      <c r="G18" s="4"/>
      <c r="H18" s="11" t="s">
        <v>3</v>
      </c>
      <c r="I18" s="12">
        <f>I11+I13+I14+I15+I16+I17</f>
        <v>327453507</v>
      </c>
      <c r="J18" s="13">
        <v>1</v>
      </c>
      <c r="K18" s="18"/>
      <c r="L18" s="18"/>
    </row>
    <row r="19" spans="2:14" ht="40.5" x14ac:dyDescent="0.25">
      <c r="B19" s="14" t="s">
        <v>5</v>
      </c>
      <c r="C19" s="15">
        <f>C8+C14+C15+C16+C17+C18</f>
        <v>17762</v>
      </c>
      <c r="D19" s="15">
        <f>D8+D14+D15+D16+D17+D18</f>
        <v>1986434753</v>
      </c>
      <c r="E19" s="16">
        <v>1</v>
      </c>
      <c r="G19" s="4"/>
      <c r="H19" s="17" t="s">
        <v>277</v>
      </c>
      <c r="I19" s="12">
        <v>748715</v>
      </c>
      <c r="J19" s="26"/>
      <c r="K19" s="21">
        <f>I19/I20</f>
        <v>4.8068232857664974E-4</v>
      </c>
      <c r="L19" s="18"/>
    </row>
    <row r="20" spans="2:14" ht="38.25" customHeight="1" x14ac:dyDescent="0.25">
      <c r="B20" s="5" t="s">
        <v>6</v>
      </c>
      <c r="C20" s="295">
        <v>484</v>
      </c>
      <c r="D20" s="7">
        <f>I37</f>
        <v>114654308</v>
      </c>
      <c r="E20" s="4"/>
      <c r="G20" s="4"/>
      <c r="H20" s="14" t="s">
        <v>16</v>
      </c>
      <c r="I20" s="15">
        <f>I19+I18+I9</f>
        <v>1557608748</v>
      </c>
      <c r="J20" s="18"/>
      <c r="K20" s="13">
        <v>1</v>
      </c>
      <c r="L20" s="22">
        <f>I20/I35</f>
        <v>0.78412278361906007</v>
      </c>
    </row>
    <row r="21" spans="2:14" ht="15.75" customHeight="1" x14ac:dyDescent="0.25">
      <c r="G21" s="371" t="s">
        <v>17</v>
      </c>
      <c r="H21" s="400"/>
      <c r="I21" s="400"/>
      <c r="J21" s="400"/>
      <c r="K21" s="400"/>
      <c r="L21" s="372"/>
    </row>
    <row r="22" spans="2:14" ht="15" customHeight="1" x14ac:dyDescent="0.25">
      <c r="D22" s="125"/>
      <c r="G22" s="18"/>
      <c r="H22" s="365" t="s">
        <v>18</v>
      </c>
      <c r="I22" s="366"/>
      <c r="J22" s="366"/>
      <c r="K22" s="366"/>
      <c r="L22" s="367"/>
      <c r="N22" s="125"/>
    </row>
    <row r="23" spans="2:14" ht="15.75" customHeight="1" x14ac:dyDescent="0.25">
      <c r="C23" s="125"/>
      <c r="G23" s="18"/>
      <c r="H23" s="19" t="s">
        <v>19</v>
      </c>
      <c r="I23" s="161">
        <v>365335031</v>
      </c>
      <c r="J23" s="21">
        <f>I23/I25</f>
        <v>0.94587526572649827</v>
      </c>
      <c r="K23" s="21">
        <f>I23/I34</f>
        <v>0.85194234197620544</v>
      </c>
      <c r="L23" s="18"/>
      <c r="N23" s="125"/>
    </row>
    <row r="24" spans="2:14" ht="15" customHeight="1" x14ac:dyDescent="0.25">
      <c r="G24" s="18"/>
      <c r="H24" s="19" t="s">
        <v>20</v>
      </c>
      <c r="I24" s="161">
        <v>20905147</v>
      </c>
      <c r="J24" s="21">
        <f>I24/I25</f>
        <v>5.4124734273501708E-2</v>
      </c>
      <c r="K24" s="21">
        <f>I24/I34</f>
        <v>4.8749718431838104E-2</v>
      </c>
      <c r="L24" s="18"/>
    </row>
    <row r="25" spans="2:14" ht="15.75" customHeight="1" x14ac:dyDescent="0.25">
      <c r="G25" s="18"/>
      <c r="H25" s="11" t="s">
        <v>3</v>
      </c>
      <c r="I25" s="12">
        <f>I23+I24</f>
        <v>386240178</v>
      </c>
      <c r="J25" s="25">
        <v>1</v>
      </c>
      <c r="K25" s="18"/>
      <c r="L25" s="18"/>
      <c r="N25" s="125"/>
    </row>
    <row r="26" spans="2:14" x14ac:dyDescent="0.25">
      <c r="G26" s="18"/>
      <c r="H26" s="401" t="s">
        <v>21</v>
      </c>
      <c r="I26" s="401"/>
      <c r="J26" s="401"/>
      <c r="K26" s="401"/>
      <c r="L26" s="18"/>
    </row>
    <row r="27" spans="2:14" ht="21" customHeight="1" x14ac:dyDescent="0.25">
      <c r="G27" s="18"/>
      <c r="H27" s="368" t="s">
        <v>22</v>
      </c>
      <c r="I27" s="369"/>
      <c r="J27" s="369"/>
      <c r="K27" s="369"/>
      <c r="L27" s="370"/>
    </row>
    <row r="28" spans="2:14" ht="15" customHeight="1" thickBot="1" x14ac:dyDescent="0.3">
      <c r="G28" s="18"/>
      <c r="H28" s="291" t="s">
        <v>401</v>
      </c>
      <c r="I28" s="161">
        <v>22320078</v>
      </c>
      <c r="J28" s="21">
        <f>I28/I33</f>
        <v>0.52411986739156202</v>
      </c>
      <c r="K28" s="21">
        <f>I28/I34</f>
        <v>5.2049264129865443E-2</v>
      </c>
      <c r="L28" s="18"/>
      <c r="N28" s="125"/>
    </row>
    <row r="29" spans="2:14" ht="15.75" thickBot="1" x14ac:dyDescent="0.3">
      <c r="G29" s="18"/>
      <c r="H29" s="291" t="s">
        <v>402</v>
      </c>
      <c r="I29" s="161">
        <v>1058559</v>
      </c>
      <c r="J29" s="21">
        <f>I29/I33</f>
        <v>2.4857072753336457E-2</v>
      </c>
      <c r="K29" s="21">
        <f>I29/I34</f>
        <v>2.4685046794212027E-3</v>
      </c>
      <c r="L29" s="18"/>
      <c r="N29" s="125"/>
    </row>
    <row r="30" spans="2:14" ht="15" customHeight="1" x14ac:dyDescent="0.25">
      <c r="G30" s="18"/>
      <c r="H30" s="9" t="s">
        <v>11</v>
      </c>
      <c r="I30" s="161">
        <v>1524695</v>
      </c>
      <c r="J30" s="21">
        <f>I30/I33</f>
        <v>3.5802874040699033E-2</v>
      </c>
      <c r="K30" s="21">
        <f>I30/I34</f>
        <v>3.555509652452164E-3</v>
      </c>
      <c r="L30" s="18"/>
      <c r="N30" s="125"/>
    </row>
    <row r="31" spans="2:14" ht="15.75" customHeight="1" x14ac:dyDescent="0.25">
      <c r="G31" s="18"/>
      <c r="H31" s="9" t="s">
        <v>9</v>
      </c>
      <c r="I31" s="161">
        <v>17682495</v>
      </c>
      <c r="J31" s="21">
        <f>I31/I33</f>
        <v>0.41522018581440251</v>
      </c>
      <c r="K31" s="21">
        <f>I31/I34</f>
        <v>4.1234661130217606E-2</v>
      </c>
      <c r="L31" s="18"/>
      <c r="N31" s="125"/>
    </row>
    <row r="32" spans="2:14" ht="15.75" customHeight="1" x14ac:dyDescent="0.25">
      <c r="G32" s="18"/>
      <c r="H32" s="19" t="s">
        <v>27</v>
      </c>
      <c r="I32" s="166">
        <v>0</v>
      </c>
      <c r="J32" s="21">
        <f>I32/I33</f>
        <v>0</v>
      </c>
      <c r="K32" s="21">
        <f>I32/I34</f>
        <v>0</v>
      </c>
      <c r="L32" s="18"/>
    </row>
    <row r="33" spans="1:22" ht="15.75" customHeight="1" x14ac:dyDescent="0.25">
      <c r="G33" s="18"/>
      <c r="H33" s="11" t="s">
        <v>3</v>
      </c>
      <c r="I33" s="12">
        <f>I28+I29+I30+I31+I32</f>
        <v>42585827</v>
      </c>
      <c r="J33" s="13">
        <v>1</v>
      </c>
      <c r="K33" s="18"/>
      <c r="L33" s="18"/>
    </row>
    <row r="34" spans="1:22" ht="28.5" x14ac:dyDescent="0.25">
      <c r="G34" s="18"/>
      <c r="H34" s="14" t="s">
        <v>23</v>
      </c>
      <c r="I34" s="15">
        <f>I25+I33</f>
        <v>428826005</v>
      </c>
      <c r="J34" s="18"/>
      <c r="K34" s="13">
        <v>1</v>
      </c>
      <c r="L34" s="22">
        <f>I34/I35</f>
        <v>0.21587721638093996</v>
      </c>
    </row>
    <row r="35" spans="1:22" ht="15.75" customHeight="1" x14ac:dyDescent="0.25">
      <c r="G35" s="402" t="s">
        <v>5</v>
      </c>
      <c r="H35" s="403"/>
      <c r="I35" s="28">
        <f>I20+I34</f>
        <v>1986434753</v>
      </c>
      <c r="J35" s="18"/>
      <c r="K35" s="18"/>
      <c r="L35" s="29">
        <v>1</v>
      </c>
    </row>
    <row r="36" spans="1:22" ht="38.25" customHeight="1" x14ac:dyDescent="0.25">
      <c r="G36" s="371" t="s">
        <v>24</v>
      </c>
      <c r="H36" s="372"/>
      <c r="I36" s="12">
        <v>2304104371</v>
      </c>
      <c r="J36" s="397"/>
      <c r="K36" s="398"/>
      <c r="L36" s="399"/>
    </row>
    <row r="37" spans="1:22" ht="38.25" customHeight="1" x14ac:dyDescent="0.25">
      <c r="G37" s="371" t="s">
        <v>25</v>
      </c>
      <c r="H37" s="372"/>
      <c r="I37" s="12">
        <v>114654308</v>
      </c>
      <c r="J37" s="397"/>
      <c r="K37" s="398"/>
      <c r="L37" s="399"/>
    </row>
    <row r="39" spans="1:22" ht="18.75" x14ac:dyDescent="0.3">
      <c r="A39" s="373" t="s">
        <v>283</v>
      </c>
      <c r="B39" s="373"/>
      <c r="C39" s="373"/>
      <c r="D39" s="373"/>
      <c r="E39" s="373"/>
      <c r="F39" s="373"/>
      <c r="G39" s="373"/>
      <c r="H39" s="373"/>
      <c r="I39" s="373"/>
      <c r="J39" s="373"/>
      <c r="K39" s="373"/>
      <c r="L39" s="373"/>
      <c r="M39" s="373"/>
      <c r="N39" s="373"/>
      <c r="O39" s="373"/>
      <c r="P39" s="373"/>
      <c r="Q39" s="373"/>
      <c r="R39" s="373"/>
      <c r="S39" s="373"/>
      <c r="T39" s="373"/>
      <c r="U39" s="373"/>
      <c r="V39" s="373"/>
    </row>
    <row r="40" spans="1:22" ht="20.25" x14ac:dyDescent="0.3">
      <c r="A40" s="376"/>
      <c r="B40" s="377"/>
      <c r="C40" s="350" t="s">
        <v>37</v>
      </c>
      <c r="D40" s="351"/>
      <c r="E40" s="351"/>
      <c r="F40" s="351"/>
      <c r="G40" s="351"/>
      <c r="H40" s="352"/>
      <c r="I40" s="350" t="s">
        <v>132</v>
      </c>
      <c r="J40" s="351"/>
      <c r="K40" s="351"/>
      <c r="L40" s="351"/>
      <c r="M40" s="351"/>
      <c r="N40" s="352"/>
      <c r="O40" s="350" t="s">
        <v>3</v>
      </c>
      <c r="P40" s="351"/>
      <c r="Q40" s="351"/>
      <c r="R40" s="351"/>
      <c r="S40" s="351"/>
      <c r="T40" s="352"/>
      <c r="U40" s="388" t="s">
        <v>392</v>
      </c>
      <c r="V40" s="388" t="s">
        <v>285</v>
      </c>
    </row>
    <row r="41" spans="1:22" x14ac:dyDescent="0.25">
      <c r="A41" s="378"/>
      <c r="B41" s="379"/>
      <c r="C41" s="361" t="s">
        <v>32</v>
      </c>
      <c r="D41" s="362"/>
      <c r="E41" s="363" t="s">
        <v>33</v>
      </c>
      <c r="F41" s="364"/>
      <c r="G41" s="348" t="s">
        <v>3</v>
      </c>
      <c r="H41" s="349"/>
      <c r="I41" s="361" t="s">
        <v>32</v>
      </c>
      <c r="J41" s="362"/>
      <c r="K41" s="363" t="s">
        <v>33</v>
      </c>
      <c r="L41" s="364"/>
      <c r="M41" s="348" t="s">
        <v>3</v>
      </c>
      <c r="N41" s="349"/>
      <c r="O41" s="361" t="s">
        <v>32</v>
      </c>
      <c r="P41" s="362"/>
      <c r="Q41" s="363" t="s">
        <v>33</v>
      </c>
      <c r="R41" s="364"/>
      <c r="S41" s="348" t="s">
        <v>3</v>
      </c>
      <c r="T41" s="349"/>
      <c r="U41" s="389"/>
      <c r="V41" s="389"/>
    </row>
    <row r="42" spans="1:22" ht="34.5" x14ac:dyDescent="0.25">
      <c r="A42" s="380"/>
      <c r="B42" s="381"/>
      <c r="C42" s="269" t="s">
        <v>282</v>
      </c>
      <c r="D42" s="270" t="s">
        <v>38</v>
      </c>
      <c r="E42" s="269" t="s">
        <v>282</v>
      </c>
      <c r="F42" s="271" t="s">
        <v>38</v>
      </c>
      <c r="G42" s="269" t="s">
        <v>282</v>
      </c>
      <c r="H42" s="272" t="s">
        <v>38</v>
      </c>
      <c r="I42" s="269" t="s">
        <v>282</v>
      </c>
      <c r="J42" s="270" t="s">
        <v>38</v>
      </c>
      <c r="K42" s="269" t="s">
        <v>282</v>
      </c>
      <c r="L42" s="271" t="s">
        <v>38</v>
      </c>
      <c r="M42" s="269" t="s">
        <v>282</v>
      </c>
      <c r="N42" s="272" t="s">
        <v>38</v>
      </c>
      <c r="O42" s="269" t="s">
        <v>282</v>
      </c>
      <c r="P42" s="270" t="s">
        <v>38</v>
      </c>
      <c r="Q42" s="269" t="s">
        <v>282</v>
      </c>
      <c r="R42" s="271" t="s">
        <v>38</v>
      </c>
      <c r="S42" s="269" t="s">
        <v>282</v>
      </c>
      <c r="T42" s="272" t="s">
        <v>38</v>
      </c>
      <c r="U42" s="390"/>
      <c r="V42" s="390"/>
    </row>
    <row r="43" spans="1:22" x14ac:dyDescent="0.25">
      <c r="A43" s="386" t="s">
        <v>39</v>
      </c>
      <c r="B43" s="41"/>
      <c r="C43" s="265">
        <v>688</v>
      </c>
      <c r="D43" s="273">
        <v>352958631</v>
      </c>
      <c r="E43" s="265">
        <v>1499</v>
      </c>
      <c r="F43" s="274">
        <v>304728163</v>
      </c>
      <c r="G43" s="265">
        <f>C43+E43</f>
        <v>2187</v>
      </c>
      <c r="H43" s="275">
        <f>D43+F43</f>
        <v>657686794</v>
      </c>
      <c r="I43" s="265">
        <v>1</v>
      </c>
      <c r="J43" s="273">
        <v>20744</v>
      </c>
      <c r="K43" s="265">
        <v>197</v>
      </c>
      <c r="L43" s="274">
        <v>45839808</v>
      </c>
      <c r="M43" s="265">
        <f>I43+K43</f>
        <v>198</v>
      </c>
      <c r="N43" s="275">
        <f>J43+L43</f>
        <v>45860552</v>
      </c>
      <c r="O43" s="265">
        <f>C43+I43</f>
        <v>689</v>
      </c>
      <c r="P43" s="273">
        <f>D43+J43</f>
        <v>352979375</v>
      </c>
      <c r="Q43" s="265">
        <f>E43+K43</f>
        <v>1696</v>
      </c>
      <c r="R43" s="274">
        <f>F43+L43</f>
        <v>350567971</v>
      </c>
      <c r="S43" s="265">
        <f>O43+Q43</f>
        <v>2385</v>
      </c>
      <c r="T43" s="275">
        <f>P43+R43</f>
        <v>703547346</v>
      </c>
      <c r="U43" s="355">
        <f>S43/S49</f>
        <v>0.16394006048941434</v>
      </c>
      <c r="V43" s="355">
        <f>T43/T49</f>
        <v>0.35580487174753495</v>
      </c>
    </row>
    <row r="44" spans="1:22" ht="15.75" x14ac:dyDescent="0.25">
      <c r="A44" s="387"/>
      <c r="B44" s="40" t="s">
        <v>36</v>
      </c>
      <c r="C44" s="42">
        <f>C43/G43</f>
        <v>0.314586191129401</v>
      </c>
      <c r="D44" s="276">
        <f>D43/H43</f>
        <v>0.536666745052509</v>
      </c>
      <c r="E44" s="42">
        <f>E43/G43</f>
        <v>0.685413808870599</v>
      </c>
      <c r="F44" s="277">
        <f>F43/H43</f>
        <v>0.463333254947491</v>
      </c>
      <c r="G44" s="43">
        <v>1</v>
      </c>
      <c r="H44" s="278">
        <v>1</v>
      </c>
      <c r="I44" s="42">
        <f>I43/M43</f>
        <v>5.0505050505050509E-3</v>
      </c>
      <c r="J44" s="276">
        <f>J43/N43</f>
        <v>4.5232774346021828E-4</v>
      </c>
      <c r="K44" s="42">
        <f>K43/M43</f>
        <v>0.99494949494949492</v>
      </c>
      <c r="L44" s="277">
        <f>L43/N43</f>
        <v>0.99954767225653973</v>
      </c>
      <c r="M44" s="43">
        <v>1</v>
      </c>
      <c r="N44" s="278">
        <v>1</v>
      </c>
      <c r="O44" s="42">
        <f>O43/S43</f>
        <v>0.28888888888888886</v>
      </c>
      <c r="P44" s="276">
        <f>P43/T43</f>
        <v>0.50171374678172687</v>
      </c>
      <c r="Q44" s="42">
        <f>Q43/S43</f>
        <v>0.71111111111111114</v>
      </c>
      <c r="R44" s="277">
        <f>R43/T43</f>
        <v>0.49828625321827308</v>
      </c>
      <c r="S44" s="43">
        <v>1</v>
      </c>
      <c r="T44" s="278">
        <v>1</v>
      </c>
      <c r="U44" s="356"/>
      <c r="V44" s="356"/>
    </row>
    <row r="45" spans="1:22" x14ac:dyDescent="0.25">
      <c r="A45" s="384" t="s">
        <v>40</v>
      </c>
      <c r="B45" s="41"/>
      <c r="C45" s="265">
        <v>2618</v>
      </c>
      <c r="D45" s="273">
        <v>339227761</v>
      </c>
      <c r="E45" s="265">
        <v>2597</v>
      </c>
      <c r="F45" s="274">
        <v>112249940</v>
      </c>
      <c r="G45" s="265">
        <f>C45+E45</f>
        <v>5215</v>
      </c>
      <c r="H45" s="275">
        <f>D45+F45</f>
        <v>451477701</v>
      </c>
      <c r="I45" s="265">
        <v>120</v>
      </c>
      <c r="J45" s="273">
        <v>185466099</v>
      </c>
      <c r="K45" s="265">
        <v>381</v>
      </c>
      <c r="L45" s="274">
        <v>48510370</v>
      </c>
      <c r="M45" s="265">
        <f>I45+K45</f>
        <v>501</v>
      </c>
      <c r="N45" s="275">
        <f>J45+L45</f>
        <v>233976469</v>
      </c>
      <c r="O45" s="265">
        <f>C45+I45</f>
        <v>2738</v>
      </c>
      <c r="P45" s="273">
        <f>D45+J45</f>
        <v>524693860</v>
      </c>
      <c r="Q45" s="265">
        <f>E45+K45</f>
        <v>2978</v>
      </c>
      <c r="R45" s="274">
        <f>F45+L45</f>
        <v>160760310</v>
      </c>
      <c r="S45" s="265">
        <f>O45+Q45</f>
        <v>5716</v>
      </c>
      <c r="T45" s="275">
        <f>P45+R45</f>
        <v>685454170</v>
      </c>
      <c r="U45" s="357">
        <f>S45/S49</f>
        <v>0.39290624140775365</v>
      </c>
      <c r="V45" s="357">
        <f>T45/T49</f>
        <v>0.34665461312913975</v>
      </c>
    </row>
    <row r="46" spans="1:22" ht="15.75" x14ac:dyDescent="0.25">
      <c r="A46" s="385"/>
      <c r="B46" s="40" t="s">
        <v>36</v>
      </c>
      <c r="C46" s="42">
        <f>C45/G45</f>
        <v>0.50201342281879191</v>
      </c>
      <c r="D46" s="276">
        <f>D45/H45</f>
        <v>0.75137212812200438</v>
      </c>
      <c r="E46" s="42">
        <f>E45/G45</f>
        <v>0.49798657718120803</v>
      </c>
      <c r="F46" s="277">
        <f>F45/H45</f>
        <v>0.24862787187799559</v>
      </c>
      <c r="G46" s="43">
        <v>1</v>
      </c>
      <c r="H46" s="278">
        <v>1</v>
      </c>
      <c r="I46" s="42">
        <f>I45/M45</f>
        <v>0.23952095808383234</v>
      </c>
      <c r="J46" s="276">
        <f>J45/N45</f>
        <v>0.79266987741404027</v>
      </c>
      <c r="K46" s="42">
        <f>K45/M45</f>
        <v>0.76047904191616766</v>
      </c>
      <c r="L46" s="277">
        <f>L45/N45</f>
        <v>0.2073301225859597</v>
      </c>
      <c r="M46" s="43">
        <v>1</v>
      </c>
      <c r="N46" s="278">
        <v>1</v>
      </c>
      <c r="O46" s="42">
        <f>O45/S45</f>
        <v>0.47900629811056683</v>
      </c>
      <c r="P46" s="276">
        <f>P45/T45</f>
        <v>0.76546891530326533</v>
      </c>
      <c r="Q46" s="42">
        <f>Q45/S45</f>
        <v>0.52099370188943317</v>
      </c>
      <c r="R46" s="277">
        <f>R45/T45</f>
        <v>0.23453108469673473</v>
      </c>
      <c r="S46" s="43">
        <v>1</v>
      </c>
      <c r="T46" s="278">
        <v>1</v>
      </c>
      <c r="U46" s="358"/>
      <c r="V46" s="358"/>
    </row>
    <row r="47" spans="1:22" x14ac:dyDescent="0.25">
      <c r="A47" s="382" t="s">
        <v>48</v>
      </c>
      <c r="B47" s="41"/>
      <c r="C47" s="265">
        <v>3285</v>
      </c>
      <c r="D47" s="273">
        <v>301546083</v>
      </c>
      <c r="E47" s="265">
        <v>2734</v>
      </c>
      <c r="F47" s="274">
        <v>137803813</v>
      </c>
      <c r="G47" s="265">
        <f>C47+E47</f>
        <v>6019</v>
      </c>
      <c r="H47" s="275">
        <f>D47+F47</f>
        <v>439349896</v>
      </c>
      <c r="I47" s="265">
        <v>74</v>
      </c>
      <c r="J47" s="273">
        <v>74450226</v>
      </c>
      <c r="K47" s="265">
        <v>354</v>
      </c>
      <c r="L47" s="274">
        <v>74538758</v>
      </c>
      <c r="M47" s="265">
        <f>I47+K47</f>
        <v>428</v>
      </c>
      <c r="N47" s="275">
        <f>J47+L47</f>
        <v>148988984</v>
      </c>
      <c r="O47" s="265">
        <f>C47+I47</f>
        <v>3359</v>
      </c>
      <c r="P47" s="273">
        <f>D47+J47</f>
        <v>375996309</v>
      </c>
      <c r="Q47" s="265">
        <f>E47+K47</f>
        <v>3088</v>
      </c>
      <c r="R47" s="274">
        <f>F47+L47</f>
        <v>212342571</v>
      </c>
      <c r="S47" s="265">
        <f>O47+Q47</f>
        <v>6447</v>
      </c>
      <c r="T47" s="275">
        <f>P47+R47</f>
        <v>588338880</v>
      </c>
      <c r="U47" s="359">
        <f>S47/S49</f>
        <v>0.44315369810283201</v>
      </c>
      <c r="V47" s="359">
        <f>T47/T49</f>
        <v>0.2975405151233253</v>
      </c>
    </row>
    <row r="48" spans="1:22" ht="15.75" x14ac:dyDescent="0.25">
      <c r="A48" s="383"/>
      <c r="B48" s="40" t="s">
        <v>36</v>
      </c>
      <c r="C48" s="42">
        <f>C47/G47</f>
        <v>0.54577172287755438</v>
      </c>
      <c r="D48" s="276">
        <f>D47/H47</f>
        <v>0.68634608940478725</v>
      </c>
      <c r="E48" s="42">
        <f>E47/G47</f>
        <v>0.45422827712244557</v>
      </c>
      <c r="F48" s="277">
        <f>F47/H47</f>
        <v>0.31365391059521269</v>
      </c>
      <c r="G48" s="43">
        <v>1</v>
      </c>
      <c r="H48" s="278">
        <v>1</v>
      </c>
      <c r="I48" s="42">
        <f>I47/M47</f>
        <v>0.17289719626168223</v>
      </c>
      <c r="J48" s="276">
        <f>J47/N47</f>
        <v>0.4997028907855362</v>
      </c>
      <c r="K48" s="42">
        <f>K47/M47</f>
        <v>0.82710280373831779</v>
      </c>
      <c r="L48" s="277">
        <f>L47/N47</f>
        <v>0.5002971092144638</v>
      </c>
      <c r="M48" s="43">
        <v>1</v>
      </c>
      <c r="N48" s="278">
        <v>1</v>
      </c>
      <c r="O48" s="42">
        <f>O47/S47</f>
        <v>0.52101752753218555</v>
      </c>
      <c r="P48" s="276">
        <f>P47/T47</f>
        <v>0.63908118565953009</v>
      </c>
      <c r="Q48" s="42">
        <f>Q47/S47</f>
        <v>0.4789824724678145</v>
      </c>
      <c r="R48" s="277">
        <f>R47/T47</f>
        <v>0.36091881434046991</v>
      </c>
      <c r="S48" s="43">
        <v>1</v>
      </c>
      <c r="T48" s="278">
        <v>1</v>
      </c>
      <c r="U48" s="360"/>
      <c r="V48" s="360"/>
    </row>
    <row r="49" spans="1:28" x14ac:dyDescent="0.25">
      <c r="A49" s="374" t="s">
        <v>3</v>
      </c>
      <c r="B49" s="41"/>
      <c r="C49" s="264">
        <f>C43+C45+C47</f>
        <v>6591</v>
      </c>
      <c r="D49" s="279">
        <f>D43+D45+D47</f>
        <v>993732475</v>
      </c>
      <c r="E49" s="264">
        <f>E43+E45+E47</f>
        <v>6830</v>
      </c>
      <c r="F49" s="280">
        <f>F43+F45+F47</f>
        <v>554781916</v>
      </c>
      <c r="G49" s="264">
        <f>C49+E49</f>
        <v>13421</v>
      </c>
      <c r="H49" s="281">
        <f>H43+H45+H47</f>
        <v>1548514391</v>
      </c>
      <c r="I49" s="264">
        <f t="shared" ref="I49:N49" si="0">I43+I45+I47</f>
        <v>195</v>
      </c>
      <c r="J49" s="279">
        <f t="shared" si="0"/>
        <v>259937069</v>
      </c>
      <c r="K49" s="264">
        <f t="shared" si="0"/>
        <v>932</v>
      </c>
      <c r="L49" s="280">
        <f t="shared" si="0"/>
        <v>168888936</v>
      </c>
      <c r="M49" s="264">
        <f t="shared" si="0"/>
        <v>1127</v>
      </c>
      <c r="N49" s="281">
        <f t="shared" si="0"/>
        <v>428826005</v>
      </c>
      <c r="O49" s="264">
        <f>O43+O45+O47</f>
        <v>6786</v>
      </c>
      <c r="P49" s="279">
        <f>P43+P45+P47</f>
        <v>1253669544</v>
      </c>
      <c r="Q49" s="264">
        <f>Q43+Q45+Q47</f>
        <v>7762</v>
      </c>
      <c r="R49" s="280">
        <f>R43+R45+R47</f>
        <v>723670852</v>
      </c>
      <c r="S49" s="264">
        <f>O49+Q49</f>
        <v>14548</v>
      </c>
      <c r="T49" s="281">
        <f>P49+R49</f>
        <v>1977340396</v>
      </c>
      <c r="U49" s="353">
        <v>1</v>
      </c>
      <c r="V49" s="353">
        <v>1</v>
      </c>
    </row>
    <row r="50" spans="1:28" ht="15.75" x14ac:dyDescent="0.25">
      <c r="A50" s="375"/>
      <c r="B50" s="40" t="s">
        <v>36</v>
      </c>
      <c r="C50" s="44">
        <f>C49/G49</f>
        <v>0.49109604351389613</v>
      </c>
      <c r="D50" s="282">
        <f>D49/H49</f>
        <v>0.64173279936925043</v>
      </c>
      <c r="E50" s="44">
        <f>E49/G49</f>
        <v>0.50890395648610387</v>
      </c>
      <c r="F50" s="283">
        <f>F49/H49</f>
        <v>0.35826720063074957</v>
      </c>
      <c r="G50" s="45">
        <v>1</v>
      </c>
      <c r="H50" s="284">
        <v>1</v>
      </c>
      <c r="I50" s="44">
        <f>I49/M49</f>
        <v>0.17302573203194321</v>
      </c>
      <c r="J50" s="282">
        <f>J49/N49</f>
        <v>0.6061597616963551</v>
      </c>
      <c r="K50" s="44">
        <f>K49/M49</f>
        <v>0.82697426796805684</v>
      </c>
      <c r="L50" s="283">
        <f>L49/N49</f>
        <v>0.39384023830364484</v>
      </c>
      <c r="M50" s="45">
        <v>1</v>
      </c>
      <c r="N50" s="284">
        <v>1</v>
      </c>
      <c r="O50" s="44">
        <f>O49/S49</f>
        <v>0.46645587022271101</v>
      </c>
      <c r="P50" s="282">
        <f>P49/T49</f>
        <v>0.63401807121124532</v>
      </c>
      <c r="Q50" s="44">
        <f>Q49/S49</f>
        <v>0.53354412977728893</v>
      </c>
      <c r="R50" s="283">
        <f>R49/T49</f>
        <v>0.36598192878875468</v>
      </c>
      <c r="S50" s="45">
        <v>1</v>
      </c>
      <c r="T50" s="284">
        <v>1</v>
      </c>
      <c r="U50" s="354"/>
      <c r="V50" s="354"/>
    </row>
    <row r="53" spans="1:28" ht="20.25" x14ac:dyDescent="0.3">
      <c r="A53" s="407"/>
      <c r="B53" s="407"/>
      <c r="C53" s="408" t="s">
        <v>39</v>
      </c>
      <c r="D53" s="408"/>
      <c r="E53" s="408"/>
      <c r="F53" s="408"/>
      <c r="G53" s="408"/>
      <c r="H53" s="408"/>
      <c r="I53" s="409" t="s">
        <v>40</v>
      </c>
      <c r="J53" s="409"/>
      <c r="K53" s="409"/>
      <c r="L53" s="409"/>
      <c r="M53" s="409"/>
      <c r="N53" s="409"/>
      <c r="O53" s="410" t="s">
        <v>48</v>
      </c>
      <c r="P53" s="410"/>
      <c r="Q53" s="410"/>
      <c r="R53" s="410"/>
      <c r="S53" s="410"/>
      <c r="T53" s="410"/>
      <c r="U53" s="350" t="s">
        <v>3</v>
      </c>
      <c r="V53" s="351"/>
      <c r="W53" s="351"/>
      <c r="X53" s="351"/>
      <c r="Y53" s="351"/>
      <c r="Z53" s="352"/>
      <c r="AA53" s="388" t="s">
        <v>284</v>
      </c>
      <c r="AB53" s="388" t="s">
        <v>285</v>
      </c>
    </row>
    <row r="54" spans="1:28" x14ac:dyDescent="0.25">
      <c r="A54" s="407"/>
      <c r="B54" s="407"/>
      <c r="C54" s="413" t="s">
        <v>32</v>
      </c>
      <c r="D54" s="413"/>
      <c r="E54" s="414" t="s">
        <v>33</v>
      </c>
      <c r="F54" s="414"/>
      <c r="G54" s="415" t="s">
        <v>3</v>
      </c>
      <c r="H54" s="415"/>
      <c r="I54" s="413" t="s">
        <v>32</v>
      </c>
      <c r="J54" s="413"/>
      <c r="K54" s="414" t="s">
        <v>33</v>
      </c>
      <c r="L54" s="414"/>
      <c r="M54" s="415" t="s">
        <v>3</v>
      </c>
      <c r="N54" s="415"/>
      <c r="O54" s="413" t="s">
        <v>32</v>
      </c>
      <c r="P54" s="413"/>
      <c r="Q54" s="414" t="s">
        <v>33</v>
      </c>
      <c r="R54" s="414"/>
      <c r="S54" s="415" t="s">
        <v>3</v>
      </c>
      <c r="T54" s="415"/>
      <c r="U54" s="413" t="s">
        <v>32</v>
      </c>
      <c r="V54" s="413"/>
      <c r="W54" s="414" t="s">
        <v>33</v>
      </c>
      <c r="X54" s="414"/>
      <c r="Y54" s="415" t="s">
        <v>3</v>
      </c>
      <c r="Z54" s="415"/>
      <c r="AA54" s="411"/>
      <c r="AB54" s="389"/>
    </row>
    <row r="55" spans="1:28" ht="34.5" x14ac:dyDescent="0.25">
      <c r="A55" s="407"/>
      <c r="B55" s="407"/>
      <c r="C55" s="269" t="s">
        <v>131</v>
      </c>
      <c r="D55" s="270" t="s">
        <v>38</v>
      </c>
      <c r="E55" s="269" t="s">
        <v>131</v>
      </c>
      <c r="F55" s="271" t="s">
        <v>38</v>
      </c>
      <c r="G55" s="269" t="s">
        <v>131</v>
      </c>
      <c r="H55" s="272" t="s">
        <v>38</v>
      </c>
      <c r="I55" s="269" t="s">
        <v>131</v>
      </c>
      <c r="J55" s="270" t="s">
        <v>38</v>
      </c>
      <c r="K55" s="269" t="s">
        <v>131</v>
      </c>
      <c r="L55" s="271" t="s">
        <v>38</v>
      </c>
      <c r="M55" s="269" t="s">
        <v>131</v>
      </c>
      <c r="N55" s="272" t="s">
        <v>38</v>
      </c>
      <c r="O55" s="269" t="s">
        <v>131</v>
      </c>
      <c r="P55" s="270" t="s">
        <v>38</v>
      </c>
      <c r="Q55" s="269" t="s">
        <v>131</v>
      </c>
      <c r="R55" s="271" t="s">
        <v>38</v>
      </c>
      <c r="S55" s="269" t="s">
        <v>131</v>
      </c>
      <c r="T55" s="272" t="s">
        <v>38</v>
      </c>
      <c r="U55" s="269" t="s">
        <v>131</v>
      </c>
      <c r="V55" s="270" t="s">
        <v>38</v>
      </c>
      <c r="W55" s="269" t="s">
        <v>131</v>
      </c>
      <c r="X55" s="271" t="s">
        <v>38</v>
      </c>
      <c r="Y55" s="269" t="s">
        <v>131</v>
      </c>
      <c r="Z55" s="272" t="s">
        <v>38</v>
      </c>
      <c r="AA55" s="412"/>
      <c r="AB55" s="390"/>
    </row>
    <row r="56" spans="1:28" ht="20.25" customHeight="1" x14ac:dyDescent="0.25">
      <c r="A56" s="418" t="s">
        <v>408</v>
      </c>
      <c r="B56" s="41"/>
      <c r="C56" s="265">
        <v>16</v>
      </c>
      <c r="D56" s="273">
        <v>175113510</v>
      </c>
      <c r="E56" s="265">
        <v>8</v>
      </c>
      <c r="F56" s="274">
        <v>85897296</v>
      </c>
      <c r="G56" s="265">
        <f>C56+E56</f>
        <v>24</v>
      </c>
      <c r="H56" s="275">
        <f>D56+F56</f>
        <v>261010806</v>
      </c>
      <c r="I56" s="265">
        <v>274</v>
      </c>
      <c r="J56" s="273">
        <v>457736503</v>
      </c>
      <c r="K56" s="265">
        <v>128</v>
      </c>
      <c r="L56" s="274">
        <v>90854781</v>
      </c>
      <c r="M56" s="265">
        <f>I56+K56</f>
        <v>402</v>
      </c>
      <c r="N56" s="275">
        <f>J56+L56</f>
        <v>548591284</v>
      </c>
      <c r="O56" s="265">
        <v>197</v>
      </c>
      <c r="P56" s="273">
        <v>249993975</v>
      </c>
      <c r="Q56" s="265">
        <v>83</v>
      </c>
      <c r="R56" s="274">
        <v>108050490</v>
      </c>
      <c r="S56" s="265">
        <f>O56+Q56</f>
        <v>280</v>
      </c>
      <c r="T56" s="275">
        <f>P56+R56</f>
        <v>358044465</v>
      </c>
      <c r="U56" s="265">
        <f t="shared" ref="U56:V56" si="1">C56+I56+O56</f>
        <v>487</v>
      </c>
      <c r="V56" s="273">
        <f t="shared" si="1"/>
        <v>882843988</v>
      </c>
      <c r="W56" s="265">
        <f>E56+K56+Q56</f>
        <v>219</v>
      </c>
      <c r="X56" s="274">
        <f>F56+L56+R56</f>
        <v>284802567</v>
      </c>
      <c r="Y56" s="265">
        <f>G56+M56+S56</f>
        <v>706</v>
      </c>
      <c r="Z56" s="275">
        <f>H56+N56+T56</f>
        <v>1167646555</v>
      </c>
      <c r="AA56" s="420">
        <f>Y56/Y60</f>
        <v>0.2698776758409786</v>
      </c>
      <c r="AB56" s="353">
        <f>Z56/Z60</f>
        <v>0.72271156318343222</v>
      </c>
    </row>
    <row r="57" spans="1:28" ht="19.5" customHeight="1" x14ac:dyDescent="0.25">
      <c r="A57" s="419"/>
      <c r="B57" s="40" t="s">
        <v>36</v>
      </c>
      <c r="C57" s="42">
        <f>C56/G56</f>
        <v>0.66666666666666663</v>
      </c>
      <c r="D57" s="276">
        <f>D56/H56</f>
        <v>0.67090521148768067</v>
      </c>
      <c r="E57" s="42">
        <f>E56/G56</f>
        <v>0.33333333333333331</v>
      </c>
      <c r="F57" s="277">
        <f>F56/H56</f>
        <v>0.32909478851231927</v>
      </c>
      <c r="G57" s="43">
        <v>1</v>
      </c>
      <c r="H57" s="278">
        <v>1</v>
      </c>
      <c r="I57" s="42">
        <f>I56/M56</f>
        <v>0.68159203980099503</v>
      </c>
      <c r="J57" s="276">
        <f>J56/N56</f>
        <v>0.83438529985831855</v>
      </c>
      <c r="K57" s="42">
        <f>K56/M56</f>
        <v>0.31840796019900497</v>
      </c>
      <c r="L57" s="277">
        <f>L56/N56</f>
        <v>0.16561470014168145</v>
      </c>
      <c r="M57" s="43">
        <v>1</v>
      </c>
      <c r="N57" s="278">
        <v>1</v>
      </c>
      <c r="O57" s="42">
        <f>O56/S56</f>
        <v>0.70357142857142863</v>
      </c>
      <c r="P57" s="276">
        <f>P56/T56</f>
        <v>0.69822047102445783</v>
      </c>
      <c r="Q57" s="42">
        <f>Q56/S56</f>
        <v>0.29642857142857143</v>
      </c>
      <c r="R57" s="277">
        <f>R56/T56</f>
        <v>0.30177952897554217</v>
      </c>
      <c r="S57" s="43">
        <v>1</v>
      </c>
      <c r="T57" s="278">
        <v>1</v>
      </c>
      <c r="U57" s="42">
        <f>U56/Y56</f>
        <v>0.6898016997167139</v>
      </c>
      <c r="V57" s="276">
        <f>V56/Z56</f>
        <v>0.7560883764179821</v>
      </c>
      <c r="W57" s="42">
        <f>W56/Y56</f>
        <v>0.3101983002832861</v>
      </c>
      <c r="X57" s="277">
        <f>X56/Z56</f>
        <v>0.24391162358201793</v>
      </c>
      <c r="Y57" s="43">
        <v>1</v>
      </c>
      <c r="Z57" s="278">
        <v>1</v>
      </c>
      <c r="AA57" s="420"/>
      <c r="AB57" s="354"/>
    </row>
    <row r="58" spans="1:28" ht="19.5" customHeight="1" x14ac:dyDescent="0.25">
      <c r="A58" s="418" t="s">
        <v>409</v>
      </c>
      <c r="B58" s="41"/>
      <c r="C58" s="265">
        <v>152</v>
      </c>
      <c r="D58" s="273">
        <v>149602866</v>
      </c>
      <c r="E58" s="265">
        <v>279</v>
      </c>
      <c r="F58" s="274">
        <v>195957459</v>
      </c>
      <c r="G58" s="265">
        <f>C58+E58</f>
        <v>431</v>
      </c>
      <c r="H58" s="275">
        <f>D58+F58</f>
        <v>345560325</v>
      </c>
      <c r="I58" s="265">
        <v>476</v>
      </c>
      <c r="J58" s="273">
        <v>32627662</v>
      </c>
      <c r="K58" s="265">
        <v>431</v>
      </c>
      <c r="L58" s="274">
        <v>29947473</v>
      </c>
      <c r="M58" s="265">
        <f>I58+K58</f>
        <v>907</v>
      </c>
      <c r="N58" s="275">
        <f>J58+L58</f>
        <v>62575135</v>
      </c>
      <c r="O58" s="265">
        <v>314</v>
      </c>
      <c r="P58" s="273">
        <v>22335117</v>
      </c>
      <c r="Q58" s="265">
        <v>258</v>
      </c>
      <c r="R58" s="274">
        <v>17529572</v>
      </c>
      <c r="S58" s="265">
        <f>O58+Q58</f>
        <v>572</v>
      </c>
      <c r="T58" s="275">
        <f>P58+R58</f>
        <v>39864689</v>
      </c>
      <c r="U58" s="265">
        <f t="shared" ref="U58:V58" si="2">C58+I58+O58</f>
        <v>942</v>
      </c>
      <c r="V58" s="273">
        <f t="shared" si="2"/>
        <v>204565645</v>
      </c>
      <c r="W58" s="265">
        <f>E58+K58+Q58</f>
        <v>968</v>
      </c>
      <c r="X58" s="274">
        <f>F58+L58+R58</f>
        <v>243434504</v>
      </c>
      <c r="Y58" s="285">
        <f>G58+M58+S58</f>
        <v>1910</v>
      </c>
      <c r="Z58" s="275">
        <f>H58+N58+T58</f>
        <v>448000149</v>
      </c>
      <c r="AA58" s="420">
        <f>Y58/Y60</f>
        <v>0.73012232415902145</v>
      </c>
      <c r="AB58" s="353">
        <f>Z58/Z60</f>
        <v>0.27728843681656778</v>
      </c>
    </row>
    <row r="59" spans="1:28" ht="20.25" customHeight="1" x14ac:dyDescent="0.25">
      <c r="A59" s="419"/>
      <c r="B59" s="40" t="s">
        <v>36</v>
      </c>
      <c r="C59" s="42">
        <f>C58/G58</f>
        <v>0.35266821345707655</v>
      </c>
      <c r="D59" s="276">
        <f>D58/H58</f>
        <v>0.43292836352089897</v>
      </c>
      <c r="E59" s="42">
        <f>E58/G58</f>
        <v>0.64733178654292345</v>
      </c>
      <c r="F59" s="277">
        <f>F58/H58</f>
        <v>0.56707163647910097</v>
      </c>
      <c r="G59" s="43">
        <v>1</v>
      </c>
      <c r="H59" s="278">
        <v>1</v>
      </c>
      <c r="I59" s="42">
        <f>I58/M58</f>
        <v>0.52480705622932744</v>
      </c>
      <c r="J59" s="276">
        <f>J58/N58</f>
        <v>0.52141576682175761</v>
      </c>
      <c r="K59" s="42">
        <f>K58/M58</f>
        <v>0.47519294377067256</v>
      </c>
      <c r="L59" s="277">
        <f>L58/N58</f>
        <v>0.47858423317824245</v>
      </c>
      <c r="M59" s="43">
        <v>1</v>
      </c>
      <c r="N59" s="278">
        <v>1</v>
      </c>
      <c r="O59" s="42">
        <f>O58/S58</f>
        <v>0.54895104895104896</v>
      </c>
      <c r="P59" s="276">
        <f>P58/T58</f>
        <v>0.56027320318490381</v>
      </c>
      <c r="Q59" s="42">
        <f>Q58/S58</f>
        <v>0.45104895104895104</v>
      </c>
      <c r="R59" s="277">
        <f>R58/T58</f>
        <v>0.43972679681509619</v>
      </c>
      <c r="S59" s="43">
        <v>1</v>
      </c>
      <c r="T59" s="278">
        <v>1</v>
      </c>
      <c r="U59" s="42">
        <f>U58/Y58</f>
        <v>0.4931937172774869</v>
      </c>
      <c r="V59" s="276">
        <f>V58/Z58</f>
        <v>0.45661959143678765</v>
      </c>
      <c r="W59" s="42">
        <f>W58/Y58</f>
        <v>0.50680628272251305</v>
      </c>
      <c r="X59" s="277">
        <f>X58/Z58</f>
        <v>0.54338040856321235</v>
      </c>
      <c r="Y59" s="43">
        <v>1</v>
      </c>
      <c r="Z59" s="278">
        <v>1</v>
      </c>
      <c r="AA59" s="420"/>
      <c r="AB59" s="354"/>
    </row>
    <row r="60" spans="1:28" x14ac:dyDescent="0.25">
      <c r="A60" s="416" t="s">
        <v>3</v>
      </c>
      <c r="B60" s="41"/>
      <c r="C60" s="264">
        <f t="shared" ref="C60:Z60" si="3">C56+C58</f>
        <v>168</v>
      </c>
      <c r="D60" s="279">
        <f t="shared" si="3"/>
        <v>324716376</v>
      </c>
      <c r="E60" s="264">
        <f t="shared" si="3"/>
        <v>287</v>
      </c>
      <c r="F60" s="280">
        <f t="shared" si="3"/>
        <v>281854755</v>
      </c>
      <c r="G60" s="264">
        <f t="shared" si="3"/>
        <v>455</v>
      </c>
      <c r="H60" s="281">
        <f t="shared" si="3"/>
        <v>606571131</v>
      </c>
      <c r="I60" s="264">
        <f t="shared" si="3"/>
        <v>750</v>
      </c>
      <c r="J60" s="279">
        <f t="shared" si="3"/>
        <v>490364165</v>
      </c>
      <c r="K60" s="264">
        <f t="shared" si="3"/>
        <v>559</v>
      </c>
      <c r="L60" s="280">
        <f t="shared" si="3"/>
        <v>120802254</v>
      </c>
      <c r="M60" s="264">
        <f t="shared" si="3"/>
        <v>1309</v>
      </c>
      <c r="N60" s="281">
        <f t="shared" si="3"/>
        <v>611166419</v>
      </c>
      <c r="O60" s="264">
        <f t="shared" si="3"/>
        <v>511</v>
      </c>
      <c r="P60" s="279">
        <f t="shared" si="3"/>
        <v>272329092</v>
      </c>
      <c r="Q60" s="264">
        <f t="shared" si="3"/>
        <v>341</v>
      </c>
      <c r="R60" s="280">
        <f t="shared" si="3"/>
        <v>125580062</v>
      </c>
      <c r="S60" s="264">
        <f t="shared" si="3"/>
        <v>852</v>
      </c>
      <c r="T60" s="281">
        <f t="shared" si="3"/>
        <v>397909154</v>
      </c>
      <c r="U60" s="264">
        <f t="shared" si="3"/>
        <v>1429</v>
      </c>
      <c r="V60" s="279">
        <f t="shared" si="3"/>
        <v>1087409633</v>
      </c>
      <c r="W60" s="264">
        <f t="shared" si="3"/>
        <v>1187</v>
      </c>
      <c r="X60" s="280">
        <f t="shared" si="3"/>
        <v>528237071</v>
      </c>
      <c r="Y60" s="264">
        <f t="shared" si="3"/>
        <v>2616</v>
      </c>
      <c r="Z60" s="281">
        <f t="shared" si="3"/>
        <v>1615646704</v>
      </c>
      <c r="AA60" s="417">
        <v>1</v>
      </c>
      <c r="AB60" s="353">
        <v>1</v>
      </c>
    </row>
    <row r="61" spans="1:28" ht="15.75" x14ac:dyDescent="0.25">
      <c r="A61" s="416"/>
      <c r="B61" s="40" t="s">
        <v>36</v>
      </c>
      <c r="C61" s="44">
        <f>C60/G60</f>
        <v>0.36923076923076925</v>
      </c>
      <c r="D61" s="282">
        <f>D60/H60</f>
        <v>0.5353310756228522</v>
      </c>
      <c r="E61" s="44">
        <f>E60/G60</f>
        <v>0.63076923076923075</v>
      </c>
      <c r="F61" s="283">
        <f>F60/H60</f>
        <v>0.4646689243771478</v>
      </c>
      <c r="G61" s="45">
        <v>1</v>
      </c>
      <c r="H61" s="284">
        <v>1</v>
      </c>
      <c r="I61" s="44">
        <f>I60/M60</f>
        <v>0.57295645530939654</v>
      </c>
      <c r="J61" s="282">
        <f>J60/N60</f>
        <v>0.8023414732150066</v>
      </c>
      <c r="K61" s="44">
        <f>K60/M60</f>
        <v>0.42704354469060352</v>
      </c>
      <c r="L61" s="283">
        <f>L60/N60</f>
        <v>0.1976585267849934</v>
      </c>
      <c r="M61" s="45">
        <v>1</v>
      </c>
      <c r="N61" s="284">
        <v>1</v>
      </c>
      <c r="O61" s="44">
        <f>O60/S60</f>
        <v>0.59976525821596249</v>
      </c>
      <c r="P61" s="282">
        <f>P60/T60</f>
        <v>0.6844001683861739</v>
      </c>
      <c r="Q61" s="44">
        <f>Q60/S60</f>
        <v>0.40023474178403756</v>
      </c>
      <c r="R61" s="283">
        <f>R60/T60</f>
        <v>0.3155998316138261</v>
      </c>
      <c r="S61" s="45">
        <v>1</v>
      </c>
      <c r="T61" s="284">
        <v>1</v>
      </c>
      <c r="U61" s="44">
        <f>U60/Y60</f>
        <v>0.54625382262996947</v>
      </c>
      <c r="V61" s="282">
        <f>V60/Z60</f>
        <v>0.67304914515518977</v>
      </c>
      <c r="W61" s="44">
        <f>W60/Y60</f>
        <v>0.45374617737003059</v>
      </c>
      <c r="X61" s="283">
        <f>X60/Z60</f>
        <v>0.32695085484481018</v>
      </c>
      <c r="Y61" s="45">
        <v>1</v>
      </c>
      <c r="Z61" s="284">
        <v>1</v>
      </c>
      <c r="AA61" s="417"/>
      <c r="AB61" s="354"/>
    </row>
    <row r="63" spans="1:28" ht="39.75" customHeight="1" x14ac:dyDescent="0.25">
      <c r="A63" s="347" t="s">
        <v>393</v>
      </c>
      <c r="B63" s="347"/>
      <c r="C63" s="347"/>
      <c r="D63" s="347"/>
      <c r="E63" s="347"/>
    </row>
    <row r="64" spans="1:28" ht="63" x14ac:dyDescent="0.25">
      <c r="A64" s="36"/>
      <c r="B64" s="286" t="s">
        <v>136</v>
      </c>
      <c r="C64" s="287" t="s">
        <v>321</v>
      </c>
      <c r="D64" s="287" t="s">
        <v>220</v>
      </c>
      <c r="E64" s="266" t="s">
        <v>10</v>
      </c>
    </row>
    <row r="65" spans="1:5" ht="31.5" x14ac:dyDescent="0.25">
      <c r="A65" s="268" t="s">
        <v>37</v>
      </c>
      <c r="B65" s="288">
        <v>566</v>
      </c>
      <c r="C65" s="288">
        <v>1855</v>
      </c>
      <c r="D65" s="317">
        <v>165</v>
      </c>
      <c r="E65" s="289">
        <f>I7</f>
        <v>802311524</v>
      </c>
    </row>
    <row r="66" spans="1:5" ht="31.5" x14ac:dyDescent="0.25">
      <c r="A66" s="268" t="s">
        <v>132</v>
      </c>
      <c r="B66" s="288">
        <v>140</v>
      </c>
      <c r="C66" s="288">
        <v>776</v>
      </c>
      <c r="D66" s="317">
        <v>46</v>
      </c>
      <c r="E66" s="289">
        <f>I23</f>
        <v>365335031</v>
      </c>
    </row>
    <row r="67" spans="1:5" ht="15.75" x14ac:dyDescent="0.25">
      <c r="A67" s="267" t="s">
        <v>3</v>
      </c>
      <c r="B67" s="286">
        <f>B66+B65</f>
        <v>706</v>
      </c>
      <c r="C67" s="286">
        <f>C66+C65</f>
        <v>2631</v>
      </c>
      <c r="D67" s="286">
        <f>D66+D65</f>
        <v>211</v>
      </c>
      <c r="E67" s="290">
        <f>E66+E65</f>
        <v>1167646555</v>
      </c>
    </row>
  </sheetData>
  <mergeCells count="76">
    <mergeCell ref="A60:A61"/>
    <mergeCell ref="AA60:AA61"/>
    <mergeCell ref="AB60:AB61"/>
    <mergeCell ref="A56:A57"/>
    <mergeCell ref="AA56:AA57"/>
    <mergeCell ref="AB56:AB57"/>
    <mergeCell ref="A58:A59"/>
    <mergeCell ref="AA58:AA59"/>
    <mergeCell ref="AB58:AB59"/>
    <mergeCell ref="AA53:AA55"/>
    <mergeCell ref="AB53:AB55"/>
    <mergeCell ref="C54:D54"/>
    <mergeCell ref="E54:F54"/>
    <mergeCell ref="G54:H54"/>
    <mergeCell ref="I54:J54"/>
    <mergeCell ref="K54:L54"/>
    <mergeCell ref="M54:N54"/>
    <mergeCell ref="O54:P54"/>
    <mergeCell ref="Q54:R54"/>
    <mergeCell ref="S54:T54"/>
    <mergeCell ref="U54:V54"/>
    <mergeCell ref="W54:X54"/>
    <mergeCell ref="Y54:Z54"/>
    <mergeCell ref="A53:B55"/>
    <mergeCell ref="C53:H53"/>
    <mergeCell ref="I53:N53"/>
    <mergeCell ref="O53:T53"/>
    <mergeCell ref="U53:Z53"/>
    <mergeCell ref="E6:E7"/>
    <mergeCell ref="B5:E5"/>
    <mergeCell ref="B9:E9"/>
    <mergeCell ref="B2:E2"/>
    <mergeCell ref="J37:L37"/>
    <mergeCell ref="G2:L2"/>
    <mergeCell ref="G21:L21"/>
    <mergeCell ref="H22:L22"/>
    <mergeCell ref="H26:K26"/>
    <mergeCell ref="H27:L27"/>
    <mergeCell ref="G35:H35"/>
    <mergeCell ref="G36:H36"/>
    <mergeCell ref="J36:L36"/>
    <mergeCell ref="G4:H4"/>
    <mergeCell ref="J4:L4"/>
    <mergeCell ref="G5:L5"/>
    <mergeCell ref="H10:L10"/>
    <mergeCell ref="H12:L12"/>
    <mergeCell ref="G37:H37"/>
    <mergeCell ref="A39:V39"/>
    <mergeCell ref="A49:A50"/>
    <mergeCell ref="A40:B42"/>
    <mergeCell ref="C40:H40"/>
    <mergeCell ref="C41:D41"/>
    <mergeCell ref="E41:F41"/>
    <mergeCell ref="A47:A48"/>
    <mergeCell ref="A45:A46"/>
    <mergeCell ref="A43:A44"/>
    <mergeCell ref="G41:H41"/>
    <mergeCell ref="O40:T40"/>
    <mergeCell ref="U40:U42"/>
    <mergeCell ref="V40:V42"/>
    <mergeCell ref="A63:E63"/>
    <mergeCell ref="S41:T41"/>
    <mergeCell ref="I40:N40"/>
    <mergeCell ref="U49:U50"/>
    <mergeCell ref="V49:V50"/>
    <mergeCell ref="U43:U44"/>
    <mergeCell ref="V43:V44"/>
    <mergeCell ref="U45:U46"/>
    <mergeCell ref="V45:V46"/>
    <mergeCell ref="U47:U48"/>
    <mergeCell ref="V47:V48"/>
    <mergeCell ref="I41:J41"/>
    <mergeCell ref="K41:L41"/>
    <mergeCell ref="M41:N41"/>
    <mergeCell ref="O41:P41"/>
    <mergeCell ref="Q41:R4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BQ481"/>
  <sheetViews>
    <sheetView topLeftCell="B370" workbookViewId="0">
      <selection activeCell="L25" sqref="L25"/>
    </sheetView>
  </sheetViews>
  <sheetFormatPr defaultRowHeight="15" x14ac:dyDescent="0.25"/>
  <cols>
    <col min="1" max="1" width="5.85546875" customWidth="1"/>
    <col min="2" max="2" width="19.42578125" customWidth="1"/>
    <col min="3" max="3" width="24.5703125" customWidth="1"/>
    <col min="4" max="4" width="13.42578125" customWidth="1"/>
    <col min="5" max="5" width="12.28515625" customWidth="1"/>
    <col min="6" max="6" width="16.28515625" customWidth="1"/>
    <col min="7" max="7" width="11" customWidth="1"/>
    <col min="8" max="8" width="11.5703125" customWidth="1"/>
    <col min="9" max="9" width="13" customWidth="1"/>
    <col min="10" max="10" width="11.28515625" customWidth="1"/>
    <col min="11" max="11" width="11.5703125" customWidth="1"/>
    <col min="12" max="12" width="11.140625" customWidth="1"/>
    <col min="13" max="13" width="12.140625" customWidth="1"/>
    <col min="14" max="14" width="15.140625" customWidth="1"/>
    <col min="15" max="15" width="9.7109375" customWidth="1"/>
    <col min="16" max="16" width="13.7109375" customWidth="1"/>
    <col min="17" max="17" width="10.5703125" customWidth="1"/>
    <col min="18" max="18" width="9.5703125" bestFit="1" customWidth="1"/>
    <col min="20" max="20" width="10.28515625" customWidth="1"/>
    <col min="21" max="21" width="9.5703125" bestFit="1" customWidth="1"/>
    <col min="22" max="22" width="8.42578125" customWidth="1"/>
    <col min="23" max="23" width="10.140625" customWidth="1"/>
    <col min="27" max="27" width="13.7109375" customWidth="1"/>
    <col min="28" max="28" width="23.85546875" customWidth="1"/>
    <col min="29" max="29" width="13.85546875" customWidth="1"/>
    <col min="30" max="30" width="12.42578125" customWidth="1"/>
    <col min="31" max="31" width="13.5703125" customWidth="1"/>
    <col min="32" max="32" width="11.140625" customWidth="1"/>
    <col min="33" max="34" width="10.42578125" customWidth="1"/>
    <col min="35" max="35" width="9.28515625" customWidth="1"/>
    <col min="36" max="36" width="10.28515625" customWidth="1"/>
    <col min="39" max="39" width="18" customWidth="1"/>
    <col min="40" max="40" width="16.140625" customWidth="1"/>
    <col min="41" max="41" width="11.140625" customWidth="1"/>
    <col min="42" max="42" width="14.7109375" customWidth="1"/>
    <col min="43" max="43" width="12.85546875" customWidth="1"/>
    <col min="44" max="44" width="14.5703125" customWidth="1"/>
    <col min="52" max="52" width="18.5703125" customWidth="1"/>
    <col min="53" max="53" width="15.140625" customWidth="1"/>
    <col min="54" max="54" width="10.42578125" customWidth="1"/>
    <col min="55" max="55" width="14.5703125" customWidth="1"/>
    <col min="56" max="56" width="14" customWidth="1"/>
    <col min="57" max="57" width="14.5703125" customWidth="1"/>
    <col min="64" max="64" width="60.140625" customWidth="1"/>
    <col min="65" max="65" width="15.85546875" customWidth="1"/>
    <col min="66" max="66" width="21.5703125" customWidth="1"/>
    <col min="67" max="67" width="15.85546875" customWidth="1"/>
    <col min="68" max="68" width="21.5703125" customWidth="1"/>
    <col min="70" max="70" width="13.85546875" customWidth="1"/>
    <col min="72" max="72" width="11.140625" customWidth="1"/>
    <col min="74" max="74" width="10.42578125" customWidth="1"/>
    <col min="76" max="76" width="10.28515625" customWidth="1"/>
    <col min="78" max="78" width="10.140625" customWidth="1"/>
  </cols>
  <sheetData>
    <row r="1" spans="2:69" ht="25.15" customHeight="1" x14ac:dyDescent="0.35">
      <c r="B1" s="195" t="s">
        <v>69</v>
      </c>
      <c r="C1" s="78"/>
      <c r="D1" s="78"/>
      <c r="E1" s="78"/>
      <c r="F1" s="78"/>
      <c r="G1" s="78"/>
      <c r="BK1" s="95"/>
      <c r="BQ1" s="95"/>
    </row>
    <row r="3" spans="2:69" ht="51.6" customHeight="1" x14ac:dyDescent="0.25">
      <c r="B3" s="445" t="s">
        <v>59</v>
      </c>
      <c r="C3" s="445"/>
      <c r="D3" s="445"/>
    </row>
    <row r="4" spans="2:69" ht="22.15" customHeight="1" x14ac:dyDescent="0.3">
      <c r="B4" s="39"/>
      <c r="C4" s="77" t="s">
        <v>45</v>
      </c>
      <c r="D4" s="40" t="s">
        <v>36</v>
      </c>
    </row>
    <row r="5" spans="2:69" ht="16.899999999999999" customHeight="1" x14ac:dyDescent="0.3">
      <c r="B5" s="36" t="s">
        <v>32</v>
      </c>
      <c r="C5" s="3">
        <v>1298</v>
      </c>
      <c r="D5" s="54">
        <f>C5/C7</f>
        <v>0.56166161834703587</v>
      </c>
    </row>
    <row r="6" spans="2:69" ht="17.45" customHeight="1" x14ac:dyDescent="0.25">
      <c r="B6" s="36" t="s">
        <v>33</v>
      </c>
      <c r="C6" s="3">
        <v>1013</v>
      </c>
      <c r="D6" s="54">
        <f>C6/C7</f>
        <v>0.43833838165296407</v>
      </c>
    </row>
    <row r="7" spans="2:69" ht="17.45" customHeight="1" x14ac:dyDescent="0.25">
      <c r="B7" s="41" t="s">
        <v>3</v>
      </c>
      <c r="C7" s="41">
        <f>C5+C6</f>
        <v>2311</v>
      </c>
      <c r="D7" s="56">
        <v>1</v>
      </c>
    </row>
    <row r="8" spans="2:69" ht="16.5" customHeight="1" x14ac:dyDescent="0.3"/>
    <row r="9" spans="2:69" ht="15" customHeight="1" x14ac:dyDescent="0.3"/>
    <row r="10" spans="2:69" ht="15" customHeight="1" x14ac:dyDescent="0.3"/>
    <row r="11" spans="2:69" ht="46.9" customHeight="1" x14ac:dyDescent="0.25">
      <c r="B11" s="347" t="s">
        <v>67</v>
      </c>
      <c r="C11" s="347"/>
      <c r="D11" s="347"/>
    </row>
    <row r="12" spans="2:69" ht="29.25" customHeight="1" x14ac:dyDescent="0.25">
      <c r="B12" s="39"/>
      <c r="C12" s="75" t="s">
        <v>49</v>
      </c>
      <c r="D12" s="76" t="s">
        <v>36</v>
      </c>
    </row>
    <row r="13" spans="2:69" ht="21" customHeight="1" x14ac:dyDescent="0.3">
      <c r="B13" s="36" t="s">
        <v>32</v>
      </c>
      <c r="C13" s="57">
        <v>835451594</v>
      </c>
      <c r="D13" s="54">
        <f>C13/C15</f>
        <v>0.67955682382639315</v>
      </c>
    </row>
    <row r="14" spans="2:69" ht="21.6" customHeight="1" x14ac:dyDescent="0.25">
      <c r="B14" s="36" t="s">
        <v>33</v>
      </c>
      <c r="C14" s="57">
        <v>393954932</v>
      </c>
      <c r="D14" s="54">
        <f>C14/C15</f>
        <v>0.32044317617360685</v>
      </c>
    </row>
    <row r="15" spans="2:69" ht="21.75" customHeight="1" x14ac:dyDescent="0.25">
      <c r="B15" s="36" t="s">
        <v>3</v>
      </c>
      <c r="C15" s="57">
        <f>C13+C14</f>
        <v>1229406526</v>
      </c>
      <c r="D15" s="53">
        <v>1</v>
      </c>
    </row>
    <row r="16" spans="2:69" ht="28.15" customHeight="1" x14ac:dyDescent="0.3"/>
    <row r="17" spans="2:6" ht="32.450000000000003" customHeight="1" x14ac:dyDescent="0.25"/>
    <row r="18" spans="2:6" ht="28.9" customHeight="1" x14ac:dyDescent="0.25">
      <c r="B18" s="465" t="s">
        <v>60</v>
      </c>
      <c r="C18" s="465"/>
      <c r="D18" s="465"/>
    </row>
    <row r="19" spans="2:6" x14ac:dyDescent="0.25">
      <c r="B19" s="41"/>
      <c r="C19" s="75" t="s">
        <v>45</v>
      </c>
      <c r="D19" s="75" t="s">
        <v>0</v>
      </c>
    </row>
    <row r="20" spans="2:6" ht="19.149999999999999" customHeight="1" x14ac:dyDescent="0.25">
      <c r="B20" s="41" t="s">
        <v>39</v>
      </c>
      <c r="C20" s="41">
        <v>430</v>
      </c>
      <c r="D20" s="55">
        <f>C20/C23</f>
        <v>0.18606663781912591</v>
      </c>
    </row>
    <row r="21" spans="2:6" ht="16.149999999999999" customHeight="1" x14ac:dyDescent="0.25">
      <c r="B21" s="41" t="s">
        <v>40</v>
      </c>
      <c r="C21" s="41">
        <v>1121</v>
      </c>
      <c r="D21" s="58">
        <f>C21/C23</f>
        <v>0.48507139766334922</v>
      </c>
    </row>
    <row r="22" spans="2:6" ht="17.45" customHeight="1" x14ac:dyDescent="0.25">
      <c r="B22" s="41" t="s">
        <v>48</v>
      </c>
      <c r="C22" s="41">
        <v>760</v>
      </c>
      <c r="D22" s="58">
        <f>C22/C23</f>
        <v>0.32886196451752486</v>
      </c>
    </row>
    <row r="23" spans="2:6" x14ac:dyDescent="0.25">
      <c r="B23" s="41" t="s">
        <v>3</v>
      </c>
      <c r="C23" s="3">
        <f>C20+C21+C22</f>
        <v>2311</v>
      </c>
      <c r="D23" s="53">
        <v>1</v>
      </c>
    </row>
    <row r="25" spans="2:6" ht="26.25" customHeight="1" x14ac:dyDescent="0.25"/>
    <row r="26" spans="2:6" ht="35.25" customHeight="1" x14ac:dyDescent="0.25"/>
    <row r="27" spans="2:6" ht="48" customHeight="1" x14ac:dyDescent="0.3">
      <c r="B27" s="455" t="s">
        <v>278</v>
      </c>
      <c r="C27" s="455"/>
      <c r="D27" s="455"/>
      <c r="F27" s="1"/>
    </row>
    <row r="28" spans="2:6" ht="15" customHeight="1" x14ac:dyDescent="0.3">
      <c r="B28" s="41"/>
      <c r="C28" s="75" t="s">
        <v>50</v>
      </c>
      <c r="D28" s="75" t="s">
        <v>0</v>
      </c>
      <c r="F28" s="1"/>
    </row>
    <row r="29" spans="2:6" x14ac:dyDescent="0.25">
      <c r="B29" s="41" t="s">
        <v>39</v>
      </c>
      <c r="C29" s="59">
        <v>569484456</v>
      </c>
      <c r="D29" s="67">
        <f>C29/C32</f>
        <v>0.46321899547164108</v>
      </c>
    </row>
    <row r="30" spans="2:6" x14ac:dyDescent="0.25">
      <c r="B30" s="41" t="s">
        <v>40</v>
      </c>
      <c r="C30" s="59">
        <v>382700037</v>
      </c>
      <c r="D30" s="68">
        <f>C30/C32</f>
        <v>0.31128843788161248</v>
      </c>
    </row>
    <row r="31" spans="2:6" x14ac:dyDescent="0.25">
      <c r="B31" s="41" t="s">
        <v>48</v>
      </c>
      <c r="C31" s="59">
        <v>277222033</v>
      </c>
      <c r="D31" s="68">
        <f>C31/C32</f>
        <v>0.22549256664674644</v>
      </c>
    </row>
    <row r="32" spans="2:6" x14ac:dyDescent="0.25">
      <c r="B32" s="41" t="s">
        <v>3</v>
      </c>
      <c r="C32" s="57">
        <f>C29+C30+C31</f>
        <v>1229406526</v>
      </c>
      <c r="D32" s="53">
        <v>1</v>
      </c>
    </row>
    <row r="37" spans="2:13" ht="22.9" customHeight="1" x14ac:dyDescent="0.25">
      <c r="B37" s="466" t="s">
        <v>394</v>
      </c>
      <c r="C37" s="466"/>
      <c r="D37" s="466"/>
      <c r="E37" s="466"/>
      <c r="F37" s="466"/>
      <c r="G37" s="466"/>
      <c r="H37" s="466"/>
      <c r="I37" s="466"/>
      <c r="J37" s="466"/>
    </row>
    <row r="38" spans="2:13" ht="39" customHeight="1" x14ac:dyDescent="0.25">
      <c r="B38" s="426" t="s">
        <v>41</v>
      </c>
      <c r="C38" s="421" t="s">
        <v>45</v>
      </c>
      <c r="D38" s="421" t="s">
        <v>0</v>
      </c>
      <c r="E38" s="426" t="s">
        <v>42</v>
      </c>
      <c r="F38" s="421" t="s">
        <v>0</v>
      </c>
      <c r="G38" s="426" t="s">
        <v>47</v>
      </c>
      <c r="H38" s="421" t="s">
        <v>0</v>
      </c>
      <c r="I38" s="426" t="s">
        <v>46</v>
      </c>
      <c r="J38" s="421" t="s">
        <v>0</v>
      </c>
    </row>
    <row r="39" spans="2:13" ht="18" customHeight="1" x14ac:dyDescent="0.25">
      <c r="B39" s="426"/>
      <c r="C39" s="422"/>
      <c r="D39" s="422"/>
      <c r="E39" s="426"/>
      <c r="F39" s="422"/>
      <c r="G39" s="426"/>
      <c r="H39" s="422"/>
      <c r="I39" s="426"/>
      <c r="J39" s="422"/>
    </row>
    <row r="40" spans="2:13" ht="25.5" x14ac:dyDescent="0.25">
      <c r="B40" s="23" t="s">
        <v>43</v>
      </c>
      <c r="C40" s="20">
        <v>566</v>
      </c>
      <c r="D40" s="239">
        <f>C40/C42</f>
        <v>0.24491562094331459</v>
      </c>
      <c r="E40" s="27">
        <v>1283</v>
      </c>
      <c r="F40" s="239">
        <f>E40/E42</f>
        <v>0.26366625565145912</v>
      </c>
      <c r="G40" s="20">
        <v>572</v>
      </c>
      <c r="H40" s="239">
        <f>G40/G42</f>
        <v>0.65371428571428569</v>
      </c>
      <c r="I40" s="51">
        <v>802311524</v>
      </c>
      <c r="J40" s="240">
        <f>I40/I42</f>
        <v>0.65260067116318532</v>
      </c>
    </row>
    <row r="41" spans="2:13" ht="25.5" x14ac:dyDescent="0.25">
      <c r="B41" s="23" t="s">
        <v>44</v>
      </c>
      <c r="C41" s="27">
        <v>1745</v>
      </c>
      <c r="D41" s="239">
        <f>C41/C42</f>
        <v>0.75508437905668546</v>
      </c>
      <c r="E41" s="27">
        <v>3583</v>
      </c>
      <c r="F41" s="239">
        <f>E41/E42</f>
        <v>0.73633374434854093</v>
      </c>
      <c r="G41" s="20">
        <v>303</v>
      </c>
      <c r="H41" s="239">
        <f>G41/G42</f>
        <v>0.34628571428571431</v>
      </c>
      <c r="I41" s="27">
        <v>427095002</v>
      </c>
      <c r="J41" s="240">
        <f>I41/I42</f>
        <v>0.34739932883681474</v>
      </c>
      <c r="K41" s="125"/>
    </row>
    <row r="42" spans="2:13" x14ac:dyDescent="0.25">
      <c r="B42" s="11" t="s">
        <v>3</v>
      </c>
      <c r="C42" s="12">
        <f>C40+C41</f>
        <v>2311</v>
      </c>
      <c r="D42" s="46">
        <v>1</v>
      </c>
      <c r="E42" s="12">
        <f>E40+E41</f>
        <v>4866</v>
      </c>
      <c r="F42" s="46">
        <v>1</v>
      </c>
      <c r="G42" s="24">
        <f>G40+G41</f>
        <v>875</v>
      </c>
      <c r="H42" s="46">
        <v>1</v>
      </c>
      <c r="I42" s="52">
        <f>I40+I41</f>
        <v>1229406526</v>
      </c>
      <c r="J42" s="50">
        <v>1</v>
      </c>
    </row>
    <row r="44" spans="2:13" ht="32.25" customHeight="1" x14ac:dyDescent="0.25">
      <c r="B44" s="347" t="s">
        <v>450</v>
      </c>
      <c r="C44" s="347"/>
      <c r="D44" s="347"/>
      <c r="E44" s="347"/>
      <c r="F44" s="347"/>
      <c r="G44" s="347"/>
      <c r="H44" s="347"/>
      <c r="I44" s="347"/>
    </row>
    <row r="45" spans="2:13" ht="18.600000000000001" customHeight="1" x14ac:dyDescent="0.35">
      <c r="B45" s="453"/>
      <c r="C45" s="453"/>
      <c r="D45" s="454" t="s">
        <v>37</v>
      </c>
      <c r="E45" s="454"/>
      <c r="F45" s="454"/>
      <c r="G45" s="454"/>
      <c r="H45" s="454"/>
      <c r="I45" s="454"/>
    </row>
    <row r="46" spans="2:13" x14ac:dyDescent="0.25">
      <c r="B46" s="453"/>
      <c r="C46" s="453"/>
      <c r="D46" s="450" t="s">
        <v>32</v>
      </c>
      <c r="E46" s="450"/>
      <c r="F46" s="451" t="s">
        <v>33</v>
      </c>
      <c r="G46" s="451"/>
      <c r="H46" s="447" t="s">
        <v>3</v>
      </c>
      <c r="I46" s="447"/>
    </row>
    <row r="47" spans="2:13" ht="34.5" x14ac:dyDescent="0.25">
      <c r="B47" s="453"/>
      <c r="C47" s="453"/>
      <c r="D47" s="187" t="s">
        <v>282</v>
      </c>
      <c r="E47" s="241" t="s">
        <v>38</v>
      </c>
      <c r="F47" s="187" t="s">
        <v>282</v>
      </c>
      <c r="G47" s="246" t="s">
        <v>38</v>
      </c>
      <c r="H47" s="187" t="s">
        <v>282</v>
      </c>
      <c r="I47" s="325" t="s">
        <v>38</v>
      </c>
      <c r="M47" s="196"/>
    </row>
    <row r="48" spans="2:13" x14ac:dyDescent="0.25">
      <c r="B48" s="448" t="s">
        <v>39</v>
      </c>
      <c r="C48" s="3"/>
      <c r="D48" s="188">
        <v>168</v>
      </c>
      <c r="E48" s="242">
        <v>324716376</v>
      </c>
      <c r="F48" s="188">
        <v>262</v>
      </c>
      <c r="G48" s="247">
        <v>244768080</v>
      </c>
      <c r="H48" s="188">
        <f>D48+F48</f>
        <v>430</v>
      </c>
      <c r="I48" s="326">
        <f>E48+G48</f>
        <v>569484456</v>
      </c>
      <c r="M48" s="197"/>
    </row>
    <row r="49" spans="2:12" ht="15.75" x14ac:dyDescent="0.25">
      <c r="B49" s="448"/>
      <c r="C49" s="189" t="s">
        <v>36</v>
      </c>
      <c r="D49" s="190">
        <f>D48/H48</f>
        <v>0.39069767441860465</v>
      </c>
      <c r="E49" s="243">
        <f>E48/I48</f>
        <v>0.57019357171005913</v>
      </c>
      <c r="F49" s="190">
        <f>F48/H48</f>
        <v>0.6093023255813953</v>
      </c>
      <c r="G49" s="248">
        <f>G48/I48</f>
        <v>0.42980642828994087</v>
      </c>
      <c r="H49" s="191">
        <v>1</v>
      </c>
      <c r="I49" s="327">
        <v>1</v>
      </c>
      <c r="K49" s="196"/>
    </row>
    <row r="50" spans="2:12" x14ac:dyDescent="0.25">
      <c r="B50" s="449" t="s">
        <v>40</v>
      </c>
      <c r="C50" s="3"/>
      <c r="D50" s="188">
        <v>661</v>
      </c>
      <c r="E50" s="242">
        <v>305527876</v>
      </c>
      <c r="F50" s="188">
        <v>460</v>
      </c>
      <c r="G50" s="247">
        <v>77172161</v>
      </c>
      <c r="H50" s="188">
        <f>D50+F50</f>
        <v>1121</v>
      </c>
      <c r="I50" s="326">
        <f>E50+G50</f>
        <v>382700037</v>
      </c>
    </row>
    <row r="51" spans="2:12" ht="15.75" x14ac:dyDescent="0.25">
      <c r="B51" s="449"/>
      <c r="C51" s="189" t="s">
        <v>36</v>
      </c>
      <c r="D51" s="190">
        <f>D50/H50</f>
        <v>0.58965209634255134</v>
      </c>
      <c r="E51" s="243">
        <f>E50/I50</f>
        <v>0.79834817470895625</v>
      </c>
      <c r="F51" s="190">
        <f>F50/H50</f>
        <v>0.41034790365744872</v>
      </c>
      <c r="G51" s="248">
        <f>G50/I50</f>
        <v>0.20165182529104381</v>
      </c>
      <c r="H51" s="191">
        <v>1</v>
      </c>
      <c r="I51" s="327">
        <v>1</v>
      </c>
    </row>
    <row r="52" spans="2:12" x14ac:dyDescent="0.25">
      <c r="B52" s="446" t="s">
        <v>48</v>
      </c>
      <c r="C52" s="3"/>
      <c r="D52" s="188">
        <v>469</v>
      </c>
      <c r="E52" s="242">
        <v>205207342</v>
      </c>
      <c r="F52" s="188">
        <v>291</v>
      </c>
      <c r="G52" s="247">
        <v>72014691</v>
      </c>
      <c r="H52" s="188">
        <f>D52+F52</f>
        <v>760</v>
      </c>
      <c r="I52" s="326">
        <f>E52+G52</f>
        <v>277222033</v>
      </c>
    </row>
    <row r="53" spans="2:12" ht="15.75" x14ac:dyDescent="0.25">
      <c r="B53" s="446"/>
      <c r="C53" s="189" t="s">
        <v>36</v>
      </c>
      <c r="D53" s="190">
        <f>D52/H52</f>
        <v>0.61710526315789471</v>
      </c>
      <c r="E53" s="243">
        <f>E52/I52</f>
        <v>0.74022739022334494</v>
      </c>
      <c r="F53" s="190">
        <f>F52/H52</f>
        <v>0.38289473684210529</v>
      </c>
      <c r="G53" s="248">
        <f>G52/I52</f>
        <v>0.25977260977665512</v>
      </c>
      <c r="H53" s="191">
        <v>1</v>
      </c>
      <c r="I53" s="327">
        <v>1</v>
      </c>
    </row>
    <row r="54" spans="2:12" ht="19.899999999999999" customHeight="1" x14ac:dyDescent="0.25">
      <c r="B54" s="452" t="s">
        <v>3</v>
      </c>
      <c r="C54" s="3"/>
      <c r="D54" s="192">
        <f>D48+D50+D52</f>
        <v>1298</v>
      </c>
      <c r="E54" s="244">
        <f>E48+E50+E52</f>
        <v>835451594</v>
      </c>
      <c r="F54" s="192">
        <f>F48+F50+F52</f>
        <v>1013</v>
      </c>
      <c r="G54" s="249">
        <f>G48+G50+G52</f>
        <v>393954932</v>
      </c>
      <c r="H54" s="192">
        <f>D54+F54</f>
        <v>2311</v>
      </c>
      <c r="I54" s="328">
        <f t="shared" ref="I54" si="0">I48+I50+I52</f>
        <v>1229406526</v>
      </c>
    </row>
    <row r="55" spans="2:12" ht="15.75" x14ac:dyDescent="0.25">
      <c r="B55" s="452"/>
      <c r="C55" s="189" t="s">
        <v>36</v>
      </c>
      <c r="D55" s="193">
        <f>D54/H54</f>
        <v>0.56166161834703587</v>
      </c>
      <c r="E55" s="245">
        <f>E54/I54</f>
        <v>0.67955682382639315</v>
      </c>
      <c r="F55" s="193">
        <f>F54/H54</f>
        <v>0.43833838165296407</v>
      </c>
      <c r="G55" s="250">
        <f>G54/I54</f>
        <v>0.32044317617360685</v>
      </c>
      <c r="H55" s="194">
        <v>1</v>
      </c>
      <c r="I55" s="329">
        <v>1</v>
      </c>
    </row>
    <row r="57" spans="2:12" ht="15.75" x14ac:dyDescent="0.25">
      <c r="B57" s="347" t="s">
        <v>68</v>
      </c>
      <c r="C57" s="347"/>
      <c r="D57" s="347"/>
      <c r="E57" s="347"/>
      <c r="F57" s="347"/>
      <c r="G57" s="347"/>
      <c r="H57" s="347"/>
      <c r="I57" s="347"/>
      <c r="J57" s="347"/>
      <c r="K57" s="347"/>
      <c r="L57" s="347"/>
    </row>
    <row r="58" spans="2:12" ht="17.25" customHeight="1" x14ac:dyDescent="0.25">
      <c r="B58" s="421" t="s">
        <v>279</v>
      </c>
      <c r="C58" s="426" t="s">
        <v>51</v>
      </c>
      <c r="D58" s="426"/>
      <c r="E58" s="426" t="s">
        <v>52</v>
      </c>
      <c r="F58" s="426"/>
      <c r="G58" s="426" t="s">
        <v>53</v>
      </c>
      <c r="H58" s="426"/>
      <c r="I58" s="426" t="s">
        <v>54</v>
      </c>
      <c r="J58" s="426"/>
      <c r="K58" s="426" t="s">
        <v>3</v>
      </c>
      <c r="L58" s="426"/>
    </row>
    <row r="59" spans="2:12" x14ac:dyDescent="0.25">
      <c r="B59" s="422"/>
      <c r="C59" s="63" t="s">
        <v>55</v>
      </c>
      <c r="D59" s="64" t="s">
        <v>56</v>
      </c>
      <c r="E59" s="63" t="s">
        <v>55</v>
      </c>
      <c r="F59" s="64" t="s">
        <v>56</v>
      </c>
      <c r="G59" s="63" t="s">
        <v>55</v>
      </c>
      <c r="H59" s="64" t="s">
        <v>56</v>
      </c>
      <c r="I59" s="63" t="s">
        <v>55</v>
      </c>
      <c r="J59" s="64" t="s">
        <v>56</v>
      </c>
      <c r="K59" s="63" t="s">
        <v>55</v>
      </c>
      <c r="L59" s="64" t="s">
        <v>56</v>
      </c>
    </row>
    <row r="60" spans="2:12" x14ac:dyDescent="0.25">
      <c r="B60" s="30" t="s">
        <v>57</v>
      </c>
      <c r="C60" s="20">
        <v>1135</v>
      </c>
      <c r="D60" s="21">
        <f>C60/C62</f>
        <v>0.5420248328557784</v>
      </c>
      <c r="E60" s="20">
        <v>17</v>
      </c>
      <c r="F60" s="21">
        <f>E60/E62</f>
        <v>0.89473684210526316</v>
      </c>
      <c r="G60" s="20">
        <v>145</v>
      </c>
      <c r="H60" s="21">
        <f>G60/G62</f>
        <v>0.76719576719576721</v>
      </c>
      <c r="I60" s="20">
        <v>1</v>
      </c>
      <c r="J60" s="66">
        <f>I60/I62</f>
        <v>0.1111111111111111</v>
      </c>
      <c r="K60" s="20">
        <f>C60+E60+G60+I60</f>
        <v>1298</v>
      </c>
      <c r="L60" s="21">
        <f>K60/K62</f>
        <v>0.56166161834703587</v>
      </c>
    </row>
    <row r="61" spans="2:12" x14ac:dyDescent="0.25">
      <c r="B61" s="30" t="s">
        <v>58</v>
      </c>
      <c r="C61" s="20">
        <v>959</v>
      </c>
      <c r="D61" s="21">
        <f>C61/C62</f>
        <v>0.4579751671442216</v>
      </c>
      <c r="E61" s="20">
        <v>2</v>
      </c>
      <c r="F61" s="21">
        <f>E61/E62</f>
        <v>0.10526315789473684</v>
      </c>
      <c r="G61" s="20">
        <v>44</v>
      </c>
      <c r="H61" s="21">
        <f>G61/G62</f>
        <v>0.23280423280423279</v>
      </c>
      <c r="I61" s="20">
        <v>8</v>
      </c>
      <c r="J61" s="66">
        <f>I61/I62</f>
        <v>0.88888888888888884</v>
      </c>
      <c r="K61" s="20">
        <f>C61+E61+G61+I61</f>
        <v>1013</v>
      </c>
      <c r="L61" s="21">
        <f>K61/K62</f>
        <v>0.43833838165296407</v>
      </c>
    </row>
    <row r="62" spans="2:12" x14ac:dyDescent="0.25">
      <c r="B62" s="30" t="s">
        <v>3</v>
      </c>
      <c r="C62" s="31">
        <f>C60+C61</f>
        <v>2094</v>
      </c>
      <c r="D62" s="13">
        <v>1</v>
      </c>
      <c r="E62" s="31">
        <f>E60+E61</f>
        <v>19</v>
      </c>
      <c r="F62" s="13">
        <v>1</v>
      </c>
      <c r="G62" s="31">
        <f>G60+G61</f>
        <v>189</v>
      </c>
      <c r="H62" s="13">
        <v>1</v>
      </c>
      <c r="I62" s="31">
        <f>I61+I60</f>
        <v>9</v>
      </c>
      <c r="J62" s="13">
        <v>1</v>
      </c>
      <c r="K62" s="31">
        <f>K60+K61</f>
        <v>2311</v>
      </c>
      <c r="L62" s="13">
        <v>1</v>
      </c>
    </row>
    <row r="63" spans="2:12" x14ac:dyDescent="0.25">
      <c r="B63" s="30" t="s">
        <v>36</v>
      </c>
      <c r="C63" s="439">
        <f>C62/K62</f>
        <v>0.90610125486802251</v>
      </c>
      <c r="D63" s="440"/>
      <c r="E63" s="439">
        <f>E62/K62</f>
        <v>8.2215491129381223E-3</v>
      </c>
      <c r="F63" s="440"/>
      <c r="G63" s="439">
        <f>G62/K62</f>
        <v>8.1782778018173949E-2</v>
      </c>
      <c r="H63" s="440"/>
      <c r="I63" s="439">
        <f>I62/K62</f>
        <v>3.8944180008654264E-3</v>
      </c>
      <c r="J63" s="440"/>
      <c r="K63" s="441">
        <f>C63+E63+G63+I63</f>
        <v>1</v>
      </c>
      <c r="L63" s="442"/>
    </row>
    <row r="65" spans="2:12" ht="33.75" customHeight="1" x14ac:dyDescent="0.25">
      <c r="B65" s="445" t="s">
        <v>280</v>
      </c>
      <c r="C65" s="445"/>
      <c r="D65" s="445"/>
      <c r="E65" s="445"/>
      <c r="F65" s="445"/>
      <c r="G65" s="445"/>
      <c r="H65" s="445"/>
      <c r="I65" s="445"/>
    </row>
    <row r="66" spans="2:12" ht="15.75" x14ac:dyDescent="0.25">
      <c r="B66" s="433" t="s">
        <v>279</v>
      </c>
      <c r="C66" s="433" t="s">
        <v>86</v>
      </c>
      <c r="D66" s="438" t="s">
        <v>281</v>
      </c>
      <c r="E66" s="438"/>
      <c r="F66" s="438"/>
      <c r="G66" s="438"/>
      <c r="H66" s="438"/>
      <c r="I66" s="438"/>
      <c r="L66" s="69"/>
    </row>
    <row r="67" spans="2:12" ht="15.75" x14ac:dyDescent="0.25">
      <c r="B67" s="434"/>
      <c r="C67" s="434"/>
      <c r="D67" s="438" t="s">
        <v>62</v>
      </c>
      <c r="E67" s="438"/>
      <c r="F67" s="443" t="s">
        <v>63</v>
      </c>
      <c r="G67" s="443"/>
      <c r="H67" s="444" t="s">
        <v>64</v>
      </c>
      <c r="I67" s="444"/>
      <c r="J67" s="69"/>
    </row>
    <row r="68" spans="2:12" ht="15.75" customHeight="1" x14ac:dyDescent="0.25">
      <c r="B68" s="435"/>
      <c r="C68" s="435"/>
      <c r="D68" s="71" t="s">
        <v>61</v>
      </c>
      <c r="E68" s="49" t="s">
        <v>36</v>
      </c>
      <c r="F68" s="71" t="s">
        <v>61</v>
      </c>
      <c r="G68" s="49" t="s">
        <v>36</v>
      </c>
      <c r="H68" s="71" t="s">
        <v>61</v>
      </c>
      <c r="I68" s="49" t="s">
        <v>36</v>
      </c>
    </row>
    <row r="69" spans="2:12" x14ac:dyDescent="0.25">
      <c r="B69" s="70" t="s">
        <v>57</v>
      </c>
      <c r="C69" s="65">
        <f>D69+F69+H69</f>
        <v>3366</v>
      </c>
      <c r="D69" s="71">
        <v>3237</v>
      </c>
      <c r="E69" s="72">
        <f>D69/D71</f>
        <v>0.579277022190408</v>
      </c>
      <c r="F69" s="49">
        <v>118</v>
      </c>
      <c r="G69" s="72">
        <f>F69/F71</f>
        <v>0.83098591549295775</v>
      </c>
      <c r="H69" s="49">
        <v>11</v>
      </c>
      <c r="I69" s="72">
        <f>H69/H71</f>
        <v>1</v>
      </c>
    </row>
    <row r="70" spans="2:12" x14ac:dyDescent="0.25">
      <c r="B70" s="70" t="s">
        <v>58</v>
      </c>
      <c r="C70" s="65">
        <f>D70+F70+H70</f>
        <v>2375</v>
      </c>
      <c r="D70" s="71">
        <v>2351</v>
      </c>
      <c r="E70" s="72">
        <f>D70/D71</f>
        <v>0.420722977809592</v>
      </c>
      <c r="F70" s="49">
        <v>24</v>
      </c>
      <c r="G70" s="72">
        <f>F70/F71</f>
        <v>0.16901408450704225</v>
      </c>
      <c r="H70" s="49">
        <v>0</v>
      </c>
      <c r="I70" s="72">
        <f>H70/H71</f>
        <v>0</v>
      </c>
    </row>
    <row r="71" spans="2:12" x14ac:dyDescent="0.25">
      <c r="B71" s="70" t="s">
        <v>3</v>
      </c>
      <c r="C71" s="65">
        <f>C69+C70</f>
        <v>5741</v>
      </c>
      <c r="D71" s="71">
        <f>D69+D70</f>
        <v>5588</v>
      </c>
      <c r="E71" s="72">
        <v>1</v>
      </c>
      <c r="F71" s="49">
        <f>F69+F70</f>
        <v>142</v>
      </c>
      <c r="G71" s="72">
        <v>1</v>
      </c>
      <c r="H71" s="49">
        <f>H69+H70</f>
        <v>11</v>
      </c>
      <c r="I71" s="72">
        <v>1</v>
      </c>
    </row>
    <row r="72" spans="2:12" x14ac:dyDescent="0.25">
      <c r="B72" s="436" t="s">
        <v>36</v>
      </c>
      <c r="C72" s="437"/>
      <c r="D72" s="429">
        <f>D71/C71</f>
        <v>0.97334959066364746</v>
      </c>
      <c r="E72" s="430"/>
      <c r="F72" s="429">
        <f>F71/C71</f>
        <v>2.4734366835046158E-2</v>
      </c>
      <c r="G72" s="430"/>
      <c r="H72" s="429">
        <f>H71/C71</f>
        <v>1.9160425013063926E-3</v>
      </c>
      <c r="I72" s="430"/>
    </row>
    <row r="74" spans="2:12" ht="25.5" x14ac:dyDescent="0.35">
      <c r="B74" s="462" t="s">
        <v>70</v>
      </c>
      <c r="C74" s="462"/>
      <c r="D74" s="462"/>
      <c r="E74" s="462"/>
      <c r="F74" s="462"/>
      <c r="G74" s="462"/>
      <c r="H74" s="462"/>
      <c r="I74" s="462"/>
      <c r="J74" s="462"/>
      <c r="K74" s="462"/>
      <c r="L74" s="462"/>
    </row>
    <row r="76" spans="2:12" ht="17.45" customHeight="1" x14ac:dyDescent="0.25">
      <c r="B76" s="431" t="s">
        <v>286</v>
      </c>
      <c r="C76" s="431"/>
      <c r="D76" s="431"/>
      <c r="E76" s="431"/>
      <c r="F76" s="431"/>
      <c r="G76" s="431"/>
      <c r="H76" s="431"/>
      <c r="I76" s="431"/>
      <c r="J76" s="431"/>
      <c r="K76" s="431"/>
      <c r="L76" s="431"/>
    </row>
    <row r="77" spans="2:12" ht="16.5" customHeight="1" x14ac:dyDescent="0.25">
      <c r="B77" s="432"/>
      <c r="C77" s="426" t="s">
        <v>51</v>
      </c>
      <c r="D77" s="426"/>
      <c r="E77" s="426" t="s">
        <v>52</v>
      </c>
      <c r="F77" s="426"/>
      <c r="G77" s="426" t="s">
        <v>53</v>
      </c>
      <c r="H77" s="426"/>
      <c r="I77" s="426" t="s">
        <v>54</v>
      </c>
      <c r="J77" s="426"/>
      <c r="K77" s="426" t="s">
        <v>3</v>
      </c>
      <c r="L77" s="426"/>
    </row>
    <row r="78" spans="2:12" ht="17.25" customHeight="1" x14ac:dyDescent="0.25">
      <c r="B78" s="432"/>
      <c r="C78" s="63" t="s">
        <v>55</v>
      </c>
      <c r="D78" s="64" t="s">
        <v>56</v>
      </c>
      <c r="E78" s="63" t="s">
        <v>55</v>
      </c>
      <c r="F78" s="64" t="s">
        <v>56</v>
      </c>
      <c r="G78" s="63" t="s">
        <v>55</v>
      </c>
      <c r="H78" s="64" t="s">
        <v>56</v>
      </c>
      <c r="I78" s="63" t="s">
        <v>55</v>
      </c>
      <c r="J78" s="64" t="s">
        <v>56</v>
      </c>
      <c r="K78" s="63" t="s">
        <v>55</v>
      </c>
      <c r="L78" s="64" t="s">
        <v>56</v>
      </c>
    </row>
    <row r="79" spans="2:12" ht="21" customHeight="1" x14ac:dyDescent="0.25">
      <c r="B79" s="30" t="s">
        <v>39</v>
      </c>
      <c r="C79" s="20">
        <v>140</v>
      </c>
      <c r="D79" s="21">
        <f>C79/C82</f>
        <v>0.17220172201722017</v>
      </c>
      <c r="E79" s="20">
        <v>0</v>
      </c>
      <c r="F79" s="21">
        <f>E79/E82</f>
        <v>0</v>
      </c>
      <c r="G79" s="20">
        <v>12</v>
      </c>
      <c r="H79" s="21">
        <f>G79/G82</f>
        <v>0.16216216216216217</v>
      </c>
      <c r="I79" s="20">
        <v>0</v>
      </c>
      <c r="J79" s="21">
        <f>I79/I82</f>
        <v>0</v>
      </c>
      <c r="K79" s="20">
        <f>C79+E79+G79+I79</f>
        <v>152</v>
      </c>
      <c r="L79" s="21">
        <f>K79/K82</f>
        <v>0.17059483726150393</v>
      </c>
    </row>
    <row r="80" spans="2:12" ht="19.149999999999999" customHeight="1" x14ac:dyDescent="0.25">
      <c r="B80" s="30" t="s">
        <v>40</v>
      </c>
      <c r="C80" s="20">
        <v>413</v>
      </c>
      <c r="D80" s="21">
        <f>C80/C82</f>
        <v>0.50799507995079951</v>
      </c>
      <c r="E80" s="20">
        <v>2</v>
      </c>
      <c r="F80" s="21">
        <f>E80/E82</f>
        <v>0.66666666666666663</v>
      </c>
      <c r="G80" s="20">
        <v>26</v>
      </c>
      <c r="H80" s="21">
        <f>G80/G82</f>
        <v>0.35135135135135137</v>
      </c>
      <c r="I80" s="20">
        <v>0</v>
      </c>
      <c r="J80" s="21">
        <f>I80/I82</f>
        <v>0</v>
      </c>
      <c r="K80" s="20">
        <f>C80+E80+G80+I80</f>
        <v>441</v>
      </c>
      <c r="L80" s="21">
        <f>K80/K82</f>
        <v>0.49494949494949497</v>
      </c>
    </row>
    <row r="81" spans="2:13" ht="16.149999999999999" customHeight="1" x14ac:dyDescent="0.25">
      <c r="B81" s="73" t="s">
        <v>48</v>
      </c>
      <c r="C81" s="47">
        <v>260</v>
      </c>
      <c r="D81" s="74">
        <f>C81/C82</f>
        <v>0.31980319803198032</v>
      </c>
      <c r="E81" s="47">
        <v>1</v>
      </c>
      <c r="F81" s="74">
        <f>E81/E82</f>
        <v>0.33333333333333331</v>
      </c>
      <c r="G81" s="47">
        <v>36</v>
      </c>
      <c r="H81" s="74">
        <f>G81/G82</f>
        <v>0.48648648648648651</v>
      </c>
      <c r="I81" s="47">
        <v>1</v>
      </c>
      <c r="J81" s="74">
        <f>I81/I82</f>
        <v>1</v>
      </c>
      <c r="K81" s="47">
        <f>C81+E81+G81+I81</f>
        <v>298</v>
      </c>
      <c r="L81" s="74">
        <f>K81/K82</f>
        <v>0.3344556677890011</v>
      </c>
    </row>
    <row r="82" spans="2:13" ht="18.75" customHeight="1" x14ac:dyDescent="0.25">
      <c r="B82" s="30" t="s">
        <v>3</v>
      </c>
      <c r="C82" s="31">
        <f>C79+C80+C81</f>
        <v>813</v>
      </c>
      <c r="D82" s="13">
        <v>1</v>
      </c>
      <c r="E82" s="31">
        <f>E79+E80+E81</f>
        <v>3</v>
      </c>
      <c r="F82" s="13">
        <v>1</v>
      </c>
      <c r="G82" s="31">
        <f>G79+G80+G81</f>
        <v>74</v>
      </c>
      <c r="H82" s="13">
        <v>1</v>
      </c>
      <c r="I82" s="31">
        <f>I80+I79+I81</f>
        <v>1</v>
      </c>
      <c r="J82" s="13">
        <v>1</v>
      </c>
      <c r="K82" s="31">
        <f>K79+K80+K81</f>
        <v>891</v>
      </c>
      <c r="L82" s="13">
        <v>1</v>
      </c>
    </row>
    <row r="83" spans="2:13" ht="15" customHeight="1" x14ac:dyDescent="0.25">
      <c r="B83" s="30" t="s">
        <v>36</v>
      </c>
      <c r="C83" s="429">
        <f>C82/K82</f>
        <v>0.91245791245791241</v>
      </c>
      <c r="D83" s="430"/>
      <c r="E83" s="429">
        <f>E82/K82</f>
        <v>3.3670033670033669E-3</v>
      </c>
      <c r="F83" s="430"/>
      <c r="G83" s="429">
        <f>G82/K82</f>
        <v>8.3052749719416383E-2</v>
      </c>
      <c r="H83" s="430"/>
      <c r="I83" s="429">
        <f>I82/K82</f>
        <v>1.1223344556677891E-3</v>
      </c>
      <c r="J83" s="430"/>
      <c r="K83" s="441">
        <f>C83+E83+G83+I83</f>
        <v>0.99999999999999989</v>
      </c>
      <c r="L83" s="442"/>
    </row>
    <row r="84" spans="2:13" ht="25.5" customHeight="1" x14ac:dyDescent="0.25"/>
    <row r="85" spans="2:13" ht="18" customHeight="1" x14ac:dyDescent="0.25">
      <c r="B85" s="431" t="s">
        <v>287</v>
      </c>
      <c r="C85" s="431"/>
      <c r="D85" s="431"/>
      <c r="E85" s="431"/>
      <c r="F85" s="431"/>
      <c r="G85" s="431"/>
      <c r="H85" s="431"/>
      <c r="I85" s="431"/>
      <c r="J85" s="431"/>
      <c r="K85" s="431"/>
      <c r="L85" s="431"/>
    </row>
    <row r="86" spans="2:13" ht="17.25" customHeight="1" x14ac:dyDescent="0.25">
      <c r="B86" s="432"/>
      <c r="C86" s="426" t="s">
        <v>51</v>
      </c>
      <c r="D86" s="426"/>
      <c r="E86" s="426" t="s">
        <v>52</v>
      </c>
      <c r="F86" s="426"/>
      <c r="G86" s="426" t="s">
        <v>53</v>
      </c>
      <c r="H86" s="426"/>
      <c r="I86" s="426" t="s">
        <v>54</v>
      </c>
      <c r="J86" s="426"/>
      <c r="K86" s="426" t="s">
        <v>3</v>
      </c>
      <c r="L86" s="426"/>
    </row>
    <row r="87" spans="2:13" ht="19.149999999999999" customHeight="1" x14ac:dyDescent="0.25">
      <c r="B87" s="432"/>
      <c r="C87" s="63" t="s">
        <v>55</v>
      </c>
      <c r="D87" s="64" t="s">
        <v>56</v>
      </c>
      <c r="E87" s="63" t="s">
        <v>55</v>
      </c>
      <c r="F87" s="64" t="s">
        <v>56</v>
      </c>
      <c r="G87" s="63" t="s">
        <v>55</v>
      </c>
      <c r="H87" s="64" t="s">
        <v>56</v>
      </c>
      <c r="I87" s="63" t="s">
        <v>55</v>
      </c>
      <c r="J87" s="64" t="s">
        <v>56</v>
      </c>
      <c r="K87" s="63" t="s">
        <v>55</v>
      </c>
      <c r="L87" s="64" t="s">
        <v>56</v>
      </c>
    </row>
    <row r="88" spans="2:13" ht="19.899999999999999" customHeight="1" x14ac:dyDescent="0.25">
      <c r="B88" s="30" t="s">
        <v>39</v>
      </c>
      <c r="C88" s="20">
        <v>248</v>
      </c>
      <c r="D88" s="21">
        <f>C88/C91</f>
        <v>0.30243902439024389</v>
      </c>
      <c r="E88" s="20">
        <v>0</v>
      </c>
      <c r="F88" s="74">
        <v>0</v>
      </c>
      <c r="G88" s="20">
        <v>7</v>
      </c>
      <c r="H88" s="21">
        <f>G88/G91</f>
        <v>0.26923076923076922</v>
      </c>
      <c r="I88" s="20">
        <v>0</v>
      </c>
      <c r="J88" s="66">
        <f>I88/I91</f>
        <v>0</v>
      </c>
      <c r="K88" s="20">
        <f>C88+E88+G88+I88</f>
        <v>255</v>
      </c>
      <c r="L88" s="21">
        <f>K88/K91</f>
        <v>0.29859484777517564</v>
      </c>
    </row>
    <row r="89" spans="2:13" ht="16.899999999999999" customHeight="1" x14ac:dyDescent="0.25">
      <c r="B89" s="30" t="s">
        <v>40</v>
      </c>
      <c r="C89" s="20">
        <v>369</v>
      </c>
      <c r="D89" s="21">
        <f>C89/C91</f>
        <v>0.45</v>
      </c>
      <c r="E89" s="20">
        <v>0</v>
      </c>
      <c r="F89" s="74">
        <v>0</v>
      </c>
      <c r="G89" s="20">
        <v>5</v>
      </c>
      <c r="H89" s="21">
        <f>G89/G91</f>
        <v>0.19230769230769232</v>
      </c>
      <c r="I89" s="20">
        <v>0</v>
      </c>
      <c r="J89" s="66">
        <f>I89/I91</f>
        <v>0</v>
      </c>
      <c r="K89" s="20">
        <f>C89+E89+G89+I89</f>
        <v>374</v>
      </c>
      <c r="L89" s="21">
        <f>K89/K91</f>
        <v>0.4379391100702576</v>
      </c>
    </row>
    <row r="90" spans="2:13" ht="16.899999999999999" customHeight="1" x14ac:dyDescent="0.25">
      <c r="B90" s="73" t="s">
        <v>48</v>
      </c>
      <c r="C90" s="47">
        <v>203</v>
      </c>
      <c r="D90" s="74">
        <f>C90/C91</f>
        <v>0.2475609756097561</v>
      </c>
      <c r="E90" s="47">
        <v>0</v>
      </c>
      <c r="F90" s="74">
        <v>0</v>
      </c>
      <c r="G90" s="47">
        <v>14</v>
      </c>
      <c r="H90" s="74">
        <f>G90/G91</f>
        <v>0.53846153846153844</v>
      </c>
      <c r="I90" s="47">
        <v>8</v>
      </c>
      <c r="J90" s="79">
        <f>I90/I91</f>
        <v>1</v>
      </c>
      <c r="K90" s="47">
        <f>C90+E90+G90+I90</f>
        <v>225</v>
      </c>
      <c r="L90" s="74">
        <f>K90/K91</f>
        <v>0.26346604215456676</v>
      </c>
    </row>
    <row r="91" spans="2:13" ht="18.600000000000001" customHeight="1" x14ac:dyDescent="0.25">
      <c r="B91" s="30" t="s">
        <v>3</v>
      </c>
      <c r="C91" s="31">
        <f>C88+C89+C90</f>
        <v>820</v>
      </c>
      <c r="D91" s="13">
        <v>1</v>
      </c>
      <c r="E91" s="31">
        <f>E88+E89+E90</f>
        <v>0</v>
      </c>
      <c r="F91" s="13">
        <v>1</v>
      </c>
      <c r="G91" s="31">
        <f>G88+G89+G90</f>
        <v>26</v>
      </c>
      <c r="H91" s="13">
        <v>1</v>
      </c>
      <c r="I91" s="31">
        <f>I89+I88+I90</f>
        <v>8</v>
      </c>
      <c r="J91" s="13">
        <v>1</v>
      </c>
      <c r="K91" s="31">
        <f>K88+K89+K90</f>
        <v>854</v>
      </c>
      <c r="L91" s="13">
        <v>1</v>
      </c>
      <c r="M91">
        <f>K91+K82</f>
        <v>1745</v>
      </c>
    </row>
    <row r="92" spans="2:13" ht="17.45" customHeight="1" x14ac:dyDescent="0.25">
      <c r="B92" s="30" t="s">
        <v>36</v>
      </c>
      <c r="C92" s="439">
        <f>C91/K91</f>
        <v>0.96018735362997654</v>
      </c>
      <c r="D92" s="440"/>
      <c r="E92" s="439">
        <f>E91/K91</f>
        <v>0</v>
      </c>
      <c r="F92" s="440"/>
      <c r="G92" s="439">
        <f>G91/K91</f>
        <v>3.0444964871194378E-2</v>
      </c>
      <c r="H92" s="440"/>
      <c r="I92" s="439">
        <f>I91/K91</f>
        <v>9.3676814988290398E-3</v>
      </c>
      <c r="J92" s="440"/>
      <c r="K92" s="441">
        <f>C92+E92+G92+I92</f>
        <v>1</v>
      </c>
      <c r="L92" s="442"/>
    </row>
    <row r="93" spans="2:13" ht="16.149999999999999" customHeight="1" x14ac:dyDescent="0.25"/>
    <row r="94" spans="2:13" ht="39" customHeight="1" x14ac:dyDescent="0.25">
      <c r="B94" s="445" t="s">
        <v>288</v>
      </c>
      <c r="C94" s="445"/>
      <c r="D94" s="445"/>
    </row>
    <row r="95" spans="2:13" ht="34.15" customHeight="1" x14ac:dyDescent="0.3">
      <c r="B95" s="82"/>
      <c r="C95" s="75" t="s">
        <v>32</v>
      </c>
      <c r="D95" s="75" t="s">
        <v>33</v>
      </c>
    </row>
    <row r="96" spans="2:13" ht="16.5" customHeight="1" x14ac:dyDescent="0.25">
      <c r="B96" s="41" t="s">
        <v>39</v>
      </c>
      <c r="C96" s="81">
        <v>152</v>
      </c>
      <c r="D96" s="81">
        <v>255</v>
      </c>
    </row>
    <row r="97" spans="2:11" ht="23.45" customHeight="1" x14ac:dyDescent="0.25">
      <c r="B97" s="41" t="s">
        <v>40</v>
      </c>
      <c r="C97" s="81">
        <v>441</v>
      </c>
      <c r="D97" s="81">
        <v>374</v>
      </c>
    </row>
    <row r="98" spans="2:11" ht="26.25" customHeight="1" x14ac:dyDescent="0.25">
      <c r="B98" s="41" t="s">
        <v>48</v>
      </c>
      <c r="C98" s="81">
        <v>298</v>
      </c>
      <c r="D98" s="81">
        <v>225</v>
      </c>
    </row>
    <row r="99" spans="2:11" ht="26.25" customHeight="1" x14ac:dyDescent="0.25"/>
    <row r="100" spans="2:11" ht="41.25" customHeight="1" x14ac:dyDescent="0.25"/>
    <row r="101" spans="2:11" ht="48" customHeight="1" x14ac:dyDescent="0.25">
      <c r="B101" s="456" t="s">
        <v>289</v>
      </c>
      <c r="C101" s="456"/>
      <c r="D101" s="456"/>
    </row>
    <row r="102" spans="2:11" ht="33.6" customHeight="1" x14ac:dyDescent="0.3">
      <c r="B102" s="80"/>
      <c r="C102" s="75" t="s">
        <v>32</v>
      </c>
      <c r="D102" s="75" t="s">
        <v>33</v>
      </c>
    </row>
    <row r="103" spans="2:11" ht="21.6" customHeight="1" x14ac:dyDescent="0.25">
      <c r="B103" s="41" t="s">
        <v>39</v>
      </c>
      <c r="C103" s="81">
        <v>149.19999999999999</v>
      </c>
      <c r="D103" s="81">
        <v>184.5</v>
      </c>
    </row>
    <row r="104" spans="2:11" ht="17.45" customHeight="1" x14ac:dyDescent="0.25">
      <c r="B104" s="41" t="s">
        <v>40</v>
      </c>
      <c r="C104" s="81">
        <v>30.46</v>
      </c>
      <c r="D104" s="81">
        <v>25.97</v>
      </c>
    </row>
    <row r="105" spans="2:11" ht="19.149999999999999" customHeight="1" x14ac:dyDescent="0.25">
      <c r="B105" s="41" t="s">
        <v>48</v>
      </c>
      <c r="C105" s="81">
        <v>21.5</v>
      </c>
      <c r="D105" s="81">
        <v>15.06</v>
      </c>
    </row>
    <row r="106" spans="2:11" ht="39.75" customHeight="1" x14ac:dyDescent="0.25"/>
    <row r="107" spans="2:11" ht="21" customHeight="1" x14ac:dyDescent="0.25"/>
    <row r="108" spans="2:11" ht="21" customHeight="1" x14ac:dyDescent="0.25">
      <c r="B108" s="464" t="s">
        <v>397</v>
      </c>
      <c r="C108" s="464"/>
      <c r="D108" s="464"/>
      <c r="E108" s="464"/>
      <c r="F108" s="464"/>
      <c r="G108" s="464"/>
      <c r="H108" s="464"/>
      <c r="I108" s="464"/>
      <c r="J108" s="464"/>
      <c r="K108" s="464"/>
    </row>
    <row r="109" spans="2:11" ht="17.45" customHeight="1" x14ac:dyDescent="0.25">
      <c r="B109" s="460"/>
      <c r="C109" s="463" t="s">
        <v>32</v>
      </c>
      <c r="D109" s="463"/>
      <c r="E109" s="463"/>
      <c r="F109" s="458" t="s">
        <v>33</v>
      </c>
      <c r="G109" s="458"/>
      <c r="H109" s="458"/>
      <c r="I109" s="459" t="s">
        <v>3</v>
      </c>
      <c r="J109" s="459"/>
      <c r="K109" s="459"/>
    </row>
    <row r="110" spans="2:11" ht="18" customHeight="1" x14ac:dyDescent="0.25">
      <c r="B110" s="461"/>
      <c r="C110" s="251" t="s">
        <v>71</v>
      </c>
      <c r="D110" s="252" t="s">
        <v>72</v>
      </c>
      <c r="E110" s="253" t="s">
        <v>73</v>
      </c>
      <c r="F110" s="251" t="s">
        <v>71</v>
      </c>
      <c r="G110" s="252" t="s">
        <v>72</v>
      </c>
      <c r="H110" s="253" t="s">
        <v>73</v>
      </c>
      <c r="I110" s="251" t="s">
        <v>71</v>
      </c>
      <c r="J110" s="252" t="s">
        <v>72</v>
      </c>
      <c r="K110" s="253" t="s">
        <v>73</v>
      </c>
    </row>
    <row r="111" spans="2:11" ht="39" x14ac:dyDescent="0.25">
      <c r="B111" s="83" t="s">
        <v>86</v>
      </c>
      <c r="C111" s="49">
        <v>356</v>
      </c>
      <c r="D111" s="49">
        <v>1076</v>
      </c>
      <c r="E111" s="49">
        <v>602</v>
      </c>
      <c r="F111" s="49">
        <v>332</v>
      </c>
      <c r="G111" s="49">
        <v>1057</v>
      </c>
      <c r="H111" s="49">
        <v>463</v>
      </c>
      <c r="I111" s="49">
        <f t="shared" ref="I111:K112" si="1">C111+F111</f>
        <v>688</v>
      </c>
      <c r="J111" s="49">
        <f t="shared" si="1"/>
        <v>2133</v>
      </c>
      <c r="K111" s="49">
        <f t="shared" si="1"/>
        <v>1065</v>
      </c>
    </row>
    <row r="112" spans="2:11" ht="39" x14ac:dyDescent="0.25">
      <c r="B112" s="83" t="s">
        <v>88</v>
      </c>
      <c r="C112" s="84">
        <v>149602866</v>
      </c>
      <c r="D112" s="84">
        <v>30460895</v>
      </c>
      <c r="E112" s="84">
        <v>21499082</v>
      </c>
      <c r="F112" s="84">
        <v>184501235</v>
      </c>
      <c r="G112" s="84">
        <v>25972324</v>
      </c>
      <c r="H112" s="84">
        <v>15058600</v>
      </c>
      <c r="I112" s="84">
        <f t="shared" si="1"/>
        <v>334104101</v>
      </c>
      <c r="J112" s="84">
        <f t="shared" si="1"/>
        <v>56433219</v>
      </c>
      <c r="K112" s="84">
        <f t="shared" si="1"/>
        <v>36557682</v>
      </c>
    </row>
    <row r="113" spans="2:12" ht="39" customHeight="1" x14ac:dyDescent="0.25">
      <c r="B113" s="83" t="s">
        <v>87</v>
      </c>
      <c r="C113" s="85">
        <f t="shared" ref="C113:K113" si="2">C112/C111</f>
        <v>420232.76966292138</v>
      </c>
      <c r="D113" s="85">
        <f t="shared" si="2"/>
        <v>28309.381970260223</v>
      </c>
      <c r="E113" s="85">
        <f t="shared" si="2"/>
        <v>35712.760797342191</v>
      </c>
      <c r="F113" s="85">
        <f t="shared" si="2"/>
        <v>555726.61144578317</v>
      </c>
      <c r="G113" s="85">
        <f t="shared" si="2"/>
        <v>24571.735099337748</v>
      </c>
      <c r="H113" s="85">
        <f t="shared" si="2"/>
        <v>32523.974082073433</v>
      </c>
      <c r="I113" s="85">
        <f t="shared" si="2"/>
        <v>485616.42587209301</v>
      </c>
      <c r="J113" s="85">
        <f t="shared" si="2"/>
        <v>26457.205344585091</v>
      </c>
      <c r="K113" s="85">
        <f t="shared" si="2"/>
        <v>34326.461971830984</v>
      </c>
    </row>
    <row r="114" spans="2:12" x14ac:dyDescent="0.25">
      <c r="E114" s="125"/>
      <c r="K114" s="125"/>
    </row>
    <row r="115" spans="2:12" ht="29.45" customHeight="1" x14ac:dyDescent="0.25">
      <c r="B115" s="445" t="s">
        <v>81</v>
      </c>
      <c r="C115" s="445"/>
      <c r="D115" s="445"/>
      <c r="E115" s="203"/>
      <c r="F115" s="203"/>
      <c r="G115" s="203"/>
      <c r="H115" s="203"/>
    </row>
    <row r="116" spans="2:12" x14ac:dyDescent="0.25">
      <c r="B116" s="20" t="s">
        <v>77</v>
      </c>
      <c r="C116" s="65" t="s">
        <v>78</v>
      </c>
      <c r="D116" s="65" t="s">
        <v>0</v>
      </c>
    </row>
    <row r="117" spans="2:12" x14ac:dyDescent="0.25">
      <c r="B117" s="87" t="s">
        <v>62</v>
      </c>
      <c r="C117" s="20">
        <v>3792</v>
      </c>
      <c r="D117" s="330">
        <f>C117/C120</f>
        <v>0.97581060216160576</v>
      </c>
    </row>
    <row r="118" spans="2:12" ht="25.5" x14ac:dyDescent="0.25">
      <c r="B118" s="87" t="s">
        <v>79</v>
      </c>
      <c r="C118" s="20">
        <v>90</v>
      </c>
      <c r="D118" s="330">
        <f>C118/C120</f>
        <v>2.3160061760164694E-2</v>
      </c>
    </row>
    <row r="119" spans="2:12" x14ac:dyDescent="0.25">
      <c r="B119" s="87" t="s">
        <v>80</v>
      </c>
      <c r="C119" s="20">
        <v>4</v>
      </c>
      <c r="D119" s="330">
        <f>C119/C120</f>
        <v>1.029336078229542E-3</v>
      </c>
    </row>
    <row r="120" spans="2:12" x14ac:dyDescent="0.25">
      <c r="B120" s="86" t="s">
        <v>3</v>
      </c>
      <c r="C120" s="88">
        <f>C117+C118+C119</f>
        <v>3886</v>
      </c>
      <c r="D120" s="331">
        <v>1</v>
      </c>
    </row>
    <row r="122" spans="2:12" ht="15.75" x14ac:dyDescent="0.25">
      <c r="B122" s="468" t="s">
        <v>290</v>
      </c>
      <c r="C122" s="468"/>
      <c r="D122" s="468"/>
      <c r="E122" s="468"/>
      <c r="F122" s="468"/>
      <c r="G122" s="468"/>
      <c r="H122" s="468"/>
      <c r="I122" s="468"/>
      <c r="J122" s="468"/>
      <c r="K122" s="468"/>
      <c r="L122" s="468"/>
    </row>
    <row r="123" spans="2:12" x14ac:dyDescent="0.25">
      <c r="B123" s="3"/>
      <c r="C123" s="3" t="s">
        <v>61</v>
      </c>
      <c r="D123" s="3" t="s">
        <v>76</v>
      </c>
      <c r="E123" s="3" t="s">
        <v>36</v>
      </c>
    </row>
    <row r="124" spans="2:12" x14ac:dyDescent="0.25">
      <c r="B124" s="3" t="s">
        <v>39</v>
      </c>
      <c r="C124" s="3">
        <v>407</v>
      </c>
      <c r="D124" s="57">
        <v>334104101</v>
      </c>
      <c r="E124" s="53">
        <f>D124/D127</f>
        <v>0.78227115614900122</v>
      </c>
    </row>
    <row r="125" spans="2:12" x14ac:dyDescent="0.25">
      <c r="B125" s="3" t="s">
        <v>40</v>
      </c>
      <c r="C125" s="3">
        <v>815</v>
      </c>
      <c r="D125" s="57">
        <v>56433219</v>
      </c>
      <c r="E125" s="53">
        <f>D125/D127</f>
        <v>0.1321327075609281</v>
      </c>
    </row>
    <row r="126" spans="2:12" ht="16.149999999999999" customHeight="1" x14ac:dyDescent="0.25">
      <c r="B126" s="3" t="s">
        <v>48</v>
      </c>
      <c r="C126" s="3">
        <v>523</v>
      </c>
      <c r="D126" s="57">
        <v>36557682</v>
      </c>
      <c r="E126" s="53">
        <f>D126/D127</f>
        <v>8.5596136290070651E-2</v>
      </c>
    </row>
    <row r="127" spans="2:12" x14ac:dyDescent="0.25">
      <c r="B127" s="3" t="s">
        <v>3</v>
      </c>
      <c r="C127" s="3">
        <f>C124+C125+C126</f>
        <v>1745</v>
      </c>
      <c r="D127" s="57">
        <f>D124+D125+D126</f>
        <v>427095002</v>
      </c>
      <c r="E127" s="53">
        <v>1</v>
      </c>
    </row>
    <row r="134" spans="2:12" ht="25.5" x14ac:dyDescent="0.35">
      <c r="B134" s="457" t="s">
        <v>74</v>
      </c>
      <c r="C134" s="457"/>
      <c r="D134" s="457"/>
      <c r="E134" s="457"/>
      <c r="F134" s="457"/>
      <c r="G134" s="457"/>
      <c r="H134" s="457"/>
      <c r="I134" s="457"/>
      <c r="J134" s="457"/>
      <c r="K134" s="457"/>
      <c r="L134" s="457"/>
    </row>
    <row r="135" spans="2:12" ht="19.149999999999999" customHeight="1" x14ac:dyDescent="0.25">
      <c r="B135" s="347" t="s">
        <v>307</v>
      </c>
      <c r="C135" s="347"/>
      <c r="D135" s="347"/>
      <c r="E135" s="347"/>
      <c r="F135" s="347"/>
      <c r="G135" s="347"/>
      <c r="H135" s="347"/>
      <c r="I135" s="347"/>
      <c r="J135" s="347"/>
      <c r="K135" s="94"/>
      <c r="L135" s="94"/>
    </row>
    <row r="136" spans="2:12" x14ac:dyDescent="0.25">
      <c r="B136" s="432"/>
      <c r="C136" s="426" t="s">
        <v>51</v>
      </c>
      <c r="D136" s="426"/>
      <c r="E136" s="426" t="s">
        <v>52</v>
      </c>
      <c r="F136" s="426"/>
      <c r="G136" s="426" t="s">
        <v>53</v>
      </c>
      <c r="H136" s="426"/>
      <c r="I136" s="426" t="s">
        <v>3</v>
      </c>
      <c r="J136" s="426"/>
    </row>
    <row r="137" spans="2:12" x14ac:dyDescent="0.25">
      <c r="B137" s="432"/>
      <c r="C137" s="63" t="s">
        <v>55</v>
      </c>
      <c r="D137" s="64" t="s">
        <v>56</v>
      </c>
      <c r="E137" s="63" t="s">
        <v>55</v>
      </c>
      <c r="F137" s="64" t="s">
        <v>56</v>
      </c>
      <c r="G137" s="63" t="s">
        <v>55</v>
      </c>
      <c r="H137" s="64" t="s">
        <v>56</v>
      </c>
      <c r="I137" s="63" t="s">
        <v>55</v>
      </c>
      <c r="J137" s="64" t="s">
        <v>56</v>
      </c>
    </row>
    <row r="138" spans="2:12" x14ac:dyDescent="0.25">
      <c r="B138" s="60" t="s">
        <v>39</v>
      </c>
      <c r="C138" s="20">
        <v>13</v>
      </c>
      <c r="D138" s="21">
        <f>C138/C141</f>
        <v>4.0372670807453416E-2</v>
      </c>
      <c r="E138" s="20">
        <v>1</v>
      </c>
      <c r="F138" s="21">
        <f>E138/E141</f>
        <v>7.1428571428571425E-2</v>
      </c>
      <c r="G138" s="20">
        <v>2</v>
      </c>
      <c r="H138" s="21">
        <f>G138/G141</f>
        <v>2.8169014084507043E-2</v>
      </c>
      <c r="I138" s="20">
        <f>C138+E138+G138</f>
        <v>16</v>
      </c>
      <c r="J138" s="21">
        <f>I138/I141</f>
        <v>3.9312039312039311E-2</v>
      </c>
    </row>
    <row r="139" spans="2:12" x14ac:dyDescent="0.25">
      <c r="B139" s="60" t="s">
        <v>40</v>
      </c>
      <c r="C139" s="20">
        <v>184</v>
      </c>
      <c r="D139" s="21">
        <f>C139/C141</f>
        <v>0.5714285714285714</v>
      </c>
      <c r="E139" s="20">
        <v>4</v>
      </c>
      <c r="F139" s="21">
        <f>E139/E141</f>
        <v>0.2857142857142857</v>
      </c>
      <c r="G139" s="20">
        <v>32</v>
      </c>
      <c r="H139" s="21">
        <f>G139/G141</f>
        <v>0.45070422535211269</v>
      </c>
      <c r="I139" s="20">
        <f>C139+E139+G139</f>
        <v>220</v>
      </c>
      <c r="J139" s="21">
        <f>I139/I141</f>
        <v>0.54054054054054057</v>
      </c>
    </row>
    <row r="140" spans="2:12" x14ac:dyDescent="0.25">
      <c r="B140" s="73" t="s">
        <v>48</v>
      </c>
      <c r="C140" s="62">
        <v>125</v>
      </c>
      <c r="D140" s="74">
        <f>C140/C141</f>
        <v>0.38819875776397517</v>
      </c>
      <c r="E140" s="62">
        <v>9</v>
      </c>
      <c r="F140" s="74">
        <f>E140/E141</f>
        <v>0.6428571428571429</v>
      </c>
      <c r="G140" s="62">
        <v>37</v>
      </c>
      <c r="H140" s="74">
        <f>G140/G141</f>
        <v>0.52112676056338025</v>
      </c>
      <c r="I140" s="62">
        <f>C140+E140+G140</f>
        <v>171</v>
      </c>
      <c r="J140" s="74">
        <f>I140/I141</f>
        <v>0.42014742014742013</v>
      </c>
    </row>
    <row r="141" spans="2:12" x14ac:dyDescent="0.25">
      <c r="B141" s="60" t="s">
        <v>3</v>
      </c>
      <c r="C141" s="61">
        <f>C138+C139+C140</f>
        <v>322</v>
      </c>
      <c r="D141" s="13">
        <v>1</v>
      </c>
      <c r="E141" s="61">
        <f>E138+E139+E140</f>
        <v>14</v>
      </c>
      <c r="F141" s="13">
        <v>1</v>
      </c>
      <c r="G141" s="61">
        <f>G138+G139+G140</f>
        <v>71</v>
      </c>
      <c r="H141" s="13">
        <v>1</v>
      </c>
      <c r="I141" s="61">
        <f>I138+I139+I140</f>
        <v>407</v>
      </c>
      <c r="J141" s="13">
        <v>1</v>
      </c>
    </row>
    <row r="142" spans="2:12" x14ac:dyDescent="0.25">
      <c r="B142" s="60" t="s">
        <v>36</v>
      </c>
      <c r="C142" s="429">
        <f>C141/I141</f>
        <v>0.79115479115479115</v>
      </c>
      <c r="D142" s="430"/>
      <c r="E142" s="429">
        <f>E141/I141</f>
        <v>3.4398034398034398E-2</v>
      </c>
      <c r="F142" s="430"/>
      <c r="G142" s="429">
        <f>G141/I141</f>
        <v>0.17444717444717445</v>
      </c>
      <c r="H142" s="430"/>
      <c r="I142" s="441">
        <f>C142+E142+G142</f>
        <v>1</v>
      </c>
      <c r="J142" s="442"/>
    </row>
    <row r="144" spans="2:12" ht="15.75" x14ac:dyDescent="0.25">
      <c r="B144" s="347" t="s">
        <v>308</v>
      </c>
      <c r="C144" s="347"/>
      <c r="D144" s="347"/>
      <c r="E144" s="347"/>
      <c r="F144" s="347"/>
      <c r="G144" s="347"/>
      <c r="H144" s="347"/>
      <c r="I144" s="347"/>
      <c r="J144" s="347"/>
      <c r="K144" s="94"/>
      <c r="L144" s="94"/>
    </row>
    <row r="145" spans="2:10" x14ac:dyDescent="0.25">
      <c r="B145" s="432"/>
      <c r="C145" s="426" t="s">
        <v>51</v>
      </c>
      <c r="D145" s="426"/>
      <c r="E145" s="426" t="s">
        <v>52</v>
      </c>
      <c r="F145" s="426"/>
      <c r="G145" s="426" t="s">
        <v>53</v>
      </c>
      <c r="H145" s="426"/>
      <c r="I145" s="426" t="s">
        <v>3</v>
      </c>
      <c r="J145" s="426"/>
    </row>
    <row r="146" spans="2:10" x14ac:dyDescent="0.25">
      <c r="B146" s="432"/>
      <c r="C146" s="63" t="s">
        <v>55</v>
      </c>
      <c r="D146" s="64" t="s">
        <v>56</v>
      </c>
      <c r="E146" s="63" t="s">
        <v>55</v>
      </c>
      <c r="F146" s="64" t="s">
        <v>56</v>
      </c>
      <c r="G146" s="63" t="s">
        <v>55</v>
      </c>
      <c r="H146" s="64" t="s">
        <v>56</v>
      </c>
      <c r="I146" s="63" t="s">
        <v>55</v>
      </c>
      <c r="J146" s="64" t="s">
        <v>56</v>
      </c>
    </row>
    <row r="147" spans="2:10" x14ac:dyDescent="0.25">
      <c r="B147" s="60" t="s">
        <v>39</v>
      </c>
      <c r="C147" s="20">
        <v>5</v>
      </c>
      <c r="D147" s="21">
        <f>C147/C150</f>
        <v>3.5971223021582732E-2</v>
      </c>
      <c r="E147" s="20">
        <v>2</v>
      </c>
      <c r="F147" s="21">
        <v>0</v>
      </c>
      <c r="G147" s="20">
        <v>0</v>
      </c>
      <c r="H147" s="21">
        <f>G147/G150</f>
        <v>0</v>
      </c>
      <c r="I147" s="20">
        <f>C147+E147+G147</f>
        <v>7</v>
      </c>
      <c r="J147" s="21">
        <f>I147/I150</f>
        <v>4.40251572327044E-2</v>
      </c>
    </row>
    <row r="148" spans="2:10" x14ac:dyDescent="0.25">
      <c r="B148" s="60" t="s">
        <v>40</v>
      </c>
      <c r="C148" s="20">
        <v>81</v>
      </c>
      <c r="D148" s="21">
        <f>C148/C150</f>
        <v>0.58273381294964033</v>
      </c>
      <c r="E148" s="20">
        <v>0</v>
      </c>
      <c r="F148" s="21">
        <v>0</v>
      </c>
      <c r="G148" s="20">
        <v>5</v>
      </c>
      <c r="H148" s="21">
        <f>G148/G150</f>
        <v>0.27777777777777779</v>
      </c>
      <c r="I148" s="20">
        <f>C148+E148+G148</f>
        <v>86</v>
      </c>
      <c r="J148" s="21">
        <f>I148/I150</f>
        <v>0.54088050314465408</v>
      </c>
    </row>
    <row r="149" spans="2:10" x14ac:dyDescent="0.25">
      <c r="B149" s="73" t="s">
        <v>48</v>
      </c>
      <c r="C149" s="62">
        <v>53</v>
      </c>
      <c r="D149" s="74">
        <f>C149/C150</f>
        <v>0.38129496402877699</v>
      </c>
      <c r="E149" s="62">
        <v>0</v>
      </c>
      <c r="F149" s="74">
        <v>0</v>
      </c>
      <c r="G149" s="62">
        <v>13</v>
      </c>
      <c r="H149" s="74">
        <f>G149/G150</f>
        <v>0.72222222222222221</v>
      </c>
      <c r="I149" s="62">
        <f>C149+E149+G149</f>
        <v>66</v>
      </c>
      <c r="J149" s="74">
        <f>I149/I150</f>
        <v>0.41509433962264153</v>
      </c>
    </row>
    <row r="150" spans="2:10" x14ac:dyDescent="0.25">
      <c r="B150" s="60" t="s">
        <v>3</v>
      </c>
      <c r="C150" s="61">
        <f>C147+C148+C149</f>
        <v>139</v>
      </c>
      <c r="D150" s="13">
        <v>1</v>
      </c>
      <c r="E150" s="61">
        <f>E147+E148+E149</f>
        <v>2</v>
      </c>
      <c r="F150" s="13">
        <v>1</v>
      </c>
      <c r="G150" s="61">
        <f>G147+G148+G149</f>
        <v>18</v>
      </c>
      <c r="H150" s="13">
        <v>1</v>
      </c>
      <c r="I150" s="61">
        <f>I147+I148+I149</f>
        <v>159</v>
      </c>
      <c r="J150" s="13">
        <v>1</v>
      </c>
    </row>
    <row r="151" spans="2:10" x14ac:dyDescent="0.25">
      <c r="B151" s="60" t="s">
        <v>36</v>
      </c>
      <c r="C151" s="439">
        <f>C150/I150</f>
        <v>0.87421383647798745</v>
      </c>
      <c r="D151" s="440"/>
      <c r="E151" s="439">
        <f>E150/I150</f>
        <v>1.2578616352201259E-2</v>
      </c>
      <c r="F151" s="440"/>
      <c r="G151" s="439">
        <f>G150/I150</f>
        <v>0.11320754716981132</v>
      </c>
      <c r="H151" s="440"/>
      <c r="I151" s="441">
        <f>C151+E151+G151</f>
        <v>1</v>
      </c>
      <c r="J151" s="442"/>
    </row>
    <row r="153" spans="2:10" ht="34.9" customHeight="1" x14ac:dyDescent="0.25">
      <c r="B153" s="445" t="s">
        <v>309</v>
      </c>
      <c r="C153" s="445"/>
      <c r="D153" s="445"/>
    </row>
    <row r="154" spans="2:10" ht="30.75" x14ac:dyDescent="0.3">
      <c r="B154" s="82"/>
      <c r="C154" s="75" t="s">
        <v>32</v>
      </c>
      <c r="D154" s="75" t="s">
        <v>33</v>
      </c>
    </row>
    <row r="155" spans="2:10" x14ac:dyDescent="0.25">
      <c r="B155" s="41" t="s">
        <v>39</v>
      </c>
      <c r="C155" s="81">
        <v>16</v>
      </c>
      <c r="D155" s="81">
        <v>7</v>
      </c>
    </row>
    <row r="156" spans="2:10" x14ac:dyDescent="0.25">
      <c r="B156" s="41" t="s">
        <v>40</v>
      </c>
      <c r="C156" s="81">
        <v>220</v>
      </c>
      <c r="D156" s="81">
        <v>86</v>
      </c>
    </row>
    <row r="157" spans="2:10" x14ac:dyDescent="0.25">
      <c r="B157" s="41" t="s">
        <v>48</v>
      </c>
      <c r="C157" s="81">
        <v>171</v>
      </c>
      <c r="D157" s="81">
        <v>66</v>
      </c>
    </row>
    <row r="158" spans="2:10" x14ac:dyDescent="0.25">
      <c r="C158">
        <f>C155+C156+C157</f>
        <v>407</v>
      </c>
      <c r="D158">
        <f>D155+D156+D157</f>
        <v>159</v>
      </c>
    </row>
    <row r="161" spans="2:12" ht="30.75" customHeight="1" x14ac:dyDescent="0.25"/>
    <row r="162" spans="2:12" ht="48.6" customHeight="1" x14ac:dyDescent="0.25">
      <c r="B162" s="456" t="s">
        <v>310</v>
      </c>
      <c r="C162" s="456"/>
      <c r="D162" s="456"/>
    </row>
    <row r="163" spans="2:12" ht="30.75" x14ac:dyDescent="0.3">
      <c r="B163" s="80"/>
      <c r="C163" s="75" t="s">
        <v>32</v>
      </c>
      <c r="D163" s="75" t="s">
        <v>33</v>
      </c>
    </row>
    <row r="164" spans="2:12" x14ac:dyDescent="0.25">
      <c r="B164" s="41" t="s">
        <v>39</v>
      </c>
      <c r="C164" s="81">
        <v>175.11</v>
      </c>
      <c r="D164" s="81">
        <v>60.27</v>
      </c>
    </row>
    <row r="165" spans="2:12" x14ac:dyDescent="0.25">
      <c r="B165" s="41" t="s">
        <v>40</v>
      </c>
      <c r="C165" s="81">
        <v>275.07</v>
      </c>
      <c r="D165" s="81">
        <v>51.2</v>
      </c>
    </row>
    <row r="166" spans="2:12" x14ac:dyDescent="0.25">
      <c r="B166" s="41" t="s">
        <v>48</v>
      </c>
      <c r="C166" s="81">
        <v>183.71</v>
      </c>
      <c r="D166" s="81">
        <v>56.96</v>
      </c>
    </row>
    <row r="167" spans="2:12" x14ac:dyDescent="0.25">
      <c r="C167">
        <f>C166+C165+C164</f>
        <v>633.89</v>
      </c>
      <c r="D167">
        <f>D166+D165+D164</f>
        <v>168.43</v>
      </c>
    </row>
    <row r="172" spans="2:12" ht="15.75" x14ac:dyDescent="0.25">
      <c r="B172" s="456" t="s">
        <v>313</v>
      </c>
      <c r="C172" s="456"/>
      <c r="D172" s="456"/>
      <c r="E172" s="456"/>
      <c r="F172" s="456"/>
      <c r="G172" s="456"/>
      <c r="H172" s="456"/>
      <c r="I172" s="456"/>
      <c r="J172" s="456"/>
      <c r="K172" s="456"/>
    </row>
    <row r="173" spans="2:12" x14ac:dyDescent="0.25">
      <c r="B173" s="460"/>
      <c r="C173" s="470" t="s">
        <v>32</v>
      </c>
      <c r="D173" s="470"/>
      <c r="E173" s="470"/>
      <c r="F173" s="458" t="s">
        <v>33</v>
      </c>
      <c r="G173" s="458"/>
      <c r="H173" s="458"/>
      <c r="I173" s="471" t="s">
        <v>3</v>
      </c>
      <c r="J173" s="471"/>
      <c r="K173" s="471"/>
    </row>
    <row r="174" spans="2:12" x14ac:dyDescent="0.25">
      <c r="B174" s="461"/>
      <c r="C174" s="251" t="s">
        <v>71</v>
      </c>
      <c r="D174" s="252" t="s">
        <v>72</v>
      </c>
      <c r="E174" s="253" t="s">
        <v>73</v>
      </c>
      <c r="F174" s="251" t="s">
        <v>71</v>
      </c>
      <c r="G174" s="252" t="s">
        <v>72</v>
      </c>
      <c r="H174" s="253" t="s">
        <v>73</v>
      </c>
      <c r="I174" s="251" t="s">
        <v>71</v>
      </c>
      <c r="J174" s="252" t="s">
        <v>72</v>
      </c>
      <c r="K174" s="253" t="s">
        <v>73</v>
      </c>
    </row>
    <row r="175" spans="2:12" ht="39" x14ac:dyDescent="0.25">
      <c r="B175" s="83" t="s">
        <v>86</v>
      </c>
      <c r="C175" s="49">
        <v>16</v>
      </c>
      <c r="D175" s="49">
        <v>890</v>
      </c>
      <c r="E175" s="49">
        <v>426</v>
      </c>
      <c r="F175" s="49">
        <v>7</v>
      </c>
      <c r="G175" s="49">
        <v>409</v>
      </c>
      <c r="H175" s="49">
        <v>107</v>
      </c>
      <c r="I175" s="49">
        <f t="shared" ref="I175:I176" si="3">C175+F175</f>
        <v>23</v>
      </c>
      <c r="J175" s="49">
        <f>D175+G175</f>
        <v>1299</v>
      </c>
      <c r="K175" s="49">
        <f t="shared" ref="K175:K176" si="4">E175+H175</f>
        <v>533</v>
      </c>
    </row>
    <row r="176" spans="2:12" ht="39" x14ac:dyDescent="0.25">
      <c r="B176" s="83" t="s">
        <v>88</v>
      </c>
      <c r="C176" s="84">
        <v>175113510</v>
      </c>
      <c r="D176" s="84">
        <v>275066981</v>
      </c>
      <c r="E176" s="84">
        <v>183708260</v>
      </c>
      <c r="F176" s="84">
        <v>60266845</v>
      </c>
      <c r="G176" s="84">
        <v>51199837</v>
      </c>
      <c r="H176" s="84">
        <v>56956091</v>
      </c>
      <c r="I176" s="84">
        <f t="shared" si="3"/>
        <v>235380355</v>
      </c>
      <c r="J176" s="84">
        <f t="shared" ref="J176" si="5">D176+G176</f>
        <v>326266818</v>
      </c>
      <c r="K176" s="84">
        <f t="shared" si="4"/>
        <v>240664351</v>
      </c>
      <c r="L176" s="125"/>
    </row>
    <row r="177" spans="2:12" ht="42" customHeight="1" x14ac:dyDescent="0.25">
      <c r="B177" s="83" t="s">
        <v>87</v>
      </c>
      <c r="C177" s="85">
        <f t="shared" ref="C177:K177" si="6">C176/C175</f>
        <v>10944594.375</v>
      </c>
      <c r="D177" s="85">
        <f>D176/D175</f>
        <v>309064.02359550563</v>
      </c>
      <c r="E177" s="85">
        <f t="shared" si="6"/>
        <v>431240.04694835679</v>
      </c>
      <c r="F177" s="85">
        <f t="shared" si="6"/>
        <v>8609549.2857142854</v>
      </c>
      <c r="G177" s="85">
        <f t="shared" si="6"/>
        <v>125182.97555012225</v>
      </c>
      <c r="H177" s="85">
        <f t="shared" si="6"/>
        <v>532299.91588785045</v>
      </c>
      <c r="I177" s="85">
        <f t="shared" si="6"/>
        <v>10233928.478260869</v>
      </c>
      <c r="J177" s="85">
        <f t="shared" si="6"/>
        <v>251167.68129330254</v>
      </c>
      <c r="K177" s="85">
        <f t="shared" si="6"/>
        <v>451527.86303939961</v>
      </c>
    </row>
    <row r="179" spans="2:12" ht="15.75" x14ac:dyDescent="0.25">
      <c r="B179" s="469" t="s">
        <v>75</v>
      </c>
      <c r="C179" s="469"/>
      <c r="D179" s="469"/>
      <c r="E179" s="469"/>
      <c r="F179" s="469"/>
      <c r="G179" s="469"/>
      <c r="H179" s="469"/>
      <c r="I179" s="469"/>
      <c r="J179" s="469"/>
    </row>
    <row r="180" spans="2:12" ht="30" customHeight="1" x14ac:dyDescent="0.25">
      <c r="B180" s="39"/>
      <c r="C180" s="75" t="s">
        <v>45</v>
      </c>
      <c r="D180" s="40" t="s">
        <v>36</v>
      </c>
    </row>
    <row r="181" spans="2:12" ht="15.75" x14ac:dyDescent="0.25">
      <c r="B181" s="93" t="s">
        <v>32</v>
      </c>
      <c r="C181" s="3">
        <v>407</v>
      </c>
      <c r="D181" s="54">
        <f>C181/C183</f>
        <v>0.71908127208480566</v>
      </c>
    </row>
    <row r="182" spans="2:12" ht="17.45" customHeight="1" x14ac:dyDescent="0.25">
      <c r="B182" s="93" t="s">
        <v>33</v>
      </c>
      <c r="C182" s="3">
        <v>159</v>
      </c>
      <c r="D182" s="54">
        <f>C182/C183</f>
        <v>0.28091872791519434</v>
      </c>
    </row>
    <row r="183" spans="2:12" x14ac:dyDescent="0.25">
      <c r="B183" s="41" t="s">
        <v>3</v>
      </c>
      <c r="C183" s="41">
        <f>C181+C182</f>
        <v>566</v>
      </c>
      <c r="D183" s="56">
        <v>1</v>
      </c>
    </row>
    <row r="190" spans="2:12" ht="31.5" customHeight="1" x14ac:dyDescent="0.25">
      <c r="B190" s="468" t="s">
        <v>314</v>
      </c>
      <c r="C190" s="468"/>
      <c r="D190" s="468"/>
      <c r="E190" s="468"/>
      <c r="F190" s="468"/>
      <c r="G190" s="468"/>
      <c r="H190" s="468"/>
      <c r="I190" s="468"/>
      <c r="J190" s="468"/>
      <c r="K190" s="468"/>
      <c r="L190" s="468"/>
    </row>
    <row r="191" spans="2:12" x14ac:dyDescent="0.25">
      <c r="B191" s="3"/>
      <c r="C191" s="165" t="s">
        <v>222</v>
      </c>
      <c r="D191" s="3" t="s">
        <v>76</v>
      </c>
      <c r="E191" s="3" t="s">
        <v>36</v>
      </c>
    </row>
    <row r="192" spans="2:12" x14ac:dyDescent="0.25">
      <c r="B192" s="3" t="s">
        <v>39</v>
      </c>
      <c r="C192" s="3">
        <v>23</v>
      </c>
      <c r="D192" s="57">
        <f>I176</f>
        <v>235380355</v>
      </c>
      <c r="E192" s="199">
        <f>D192/D195</f>
        <v>0.2933777565932108</v>
      </c>
    </row>
    <row r="193" spans="2:8" x14ac:dyDescent="0.25">
      <c r="B193" s="3" t="s">
        <v>40</v>
      </c>
      <c r="C193" s="3">
        <v>306</v>
      </c>
      <c r="D193" s="57">
        <f>J176</f>
        <v>326266818</v>
      </c>
      <c r="E193" s="199">
        <f>D193/D195</f>
        <v>0.40665852133516156</v>
      </c>
    </row>
    <row r="194" spans="2:8" x14ac:dyDescent="0.25">
      <c r="B194" s="3" t="s">
        <v>48</v>
      </c>
      <c r="C194" s="3">
        <v>237</v>
      </c>
      <c r="D194" s="57">
        <f>K176</f>
        <v>240664351</v>
      </c>
      <c r="E194" s="199">
        <f>D194/D195</f>
        <v>0.29996372207162764</v>
      </c>
    </row>
    <row r="195" spans="2:8" x14ac:dyDescent="0.25">
      <c r="B195" s="3" t="s">
        <v>3</v>
      </c>
      <c r="C195" s="3">
        <f>C192+C193+C194</f>
        <v>566</v>
      </c>
      <c r="D195" s="57">
        <f>D192+D193+D194</f>
        <v>802311524</v>
      </c>
      <c r="E195" s="53">
        <v>1</v>
      </c>
    </row>
    <row r="203" spans="2:8" ht="34.15" customHeight="1" x14ac:dyDescent="0.25">
      <c r="B203" s="445" t="s">
        <v>315</v>
      </c>
      <c r="C203" s="445"/>
      <c r="D203" s="445"/>
      <c r="E203" s="445"/>
      <c r="F203" s="445"/>
      <c r="H203" s="156"/>
    </row>
    <row r="204" spans="2:8" ht="63.75" x14ac:dyDescent="0.25">
      <c r="B204" s="20" t="s">
        <v>77</v>
      </c>
      <c r="C204" s="65" t="s">
        <v>321</v>
      </c>
      <c r="D204" s="65" t="s">
        <v>0</v>
      </c>
      <c r="E204" s="20" t="s">
        <v>316</v>
      </c>
      <c r="F204" s="65" t="s">
        <v>0</v>
      </c>
    </row>
    <row r="205" spans="2:8" x14ac:dyDescent="0.25">
      <c r="B205" s="87" t="s">
        <v>62</v>
      </c>
      <c r="C205" s="20">
        <v>1796</v>
      </c>
      <c r="D205" s="330">
        <f>C205/C208</f>
        <v>0.96819407008086256</v>
      </c>
      <c r="E205" s="161">
        <v>739084711</v>
      </c>
      <c r="F205" s="330">
        <f>E205/E208</f>
        <v>0.9211941856639716</v>
      </c>
    </row>
    <row r="206" spans="2:8" ht="25.5" x14ac:dyDescent="0.25">
      <c r="B206" s="87" t="s">
        <v>79</v>
      </c>
      <c r="C206" s="20">
        <v>52</v>
      </c>
      <c r="D206" s="330">
        <f>C206/C208</f>
        <v>2.8032345013477088E-2</v>
      </c>
      <c r="E206" s="161">
        <v>51708159</v>
      </c>
      <c r="F206" s="330">
        <f>E206/E208</f>
        <v>6.4448979546254156E-2</v>
      </c>
    </row>
    <row r="207" spans="2:8" x14ac:dyDescent="0.25">
      <c r="B207" s="87" t="s">
        <v>80</v>
      </c>
      <c r="C207" s="20">
        <v>7</v>
      </c>
      <c r="D207" s="330">
        <f>C207/C208</f>
        <v>3.7735849056603774E-3</v>
      </c>
      <c r="E207" s="161">
        <v>11518654</v>
      </c>
      <c r="F207" s="330">
        <f>E207/E208</f>
        <v>1.4356834789774252E-2</v>
      </c>
    </row>
    <row r="208" spans="2:8" x14ac:dyDescent="0.25">
      <c r="B208" s="86" t="s">
        <v>3</v>
      </c>
      <c r="C208" s="88">
        <f>C205+C206+C207</f>
        <v>1855</v>
      </c>
      <c r="D208" s="331">
        <v>1</v>
      </c>
      <c r="E208" s="12">
        <f>E205+E206+E207</f>
        <v>802311524</v>
      </c>
      <c r="F208" s="331">
        <v>1</v>
      </c>
    </row>
    <row r="209" spans="2:10" ht="33.6" customHeight="1" x14ac:dyDescent="0.25">
      <c r="B209" s="497" t="s">
        <v>312</v>
      </c>
      <c r="C209" s="497"/>
      <c r="D209" s="497"/>
    </row>
    <row r="210" spans="2:10" ht="15.75" x14ac:dyDescent="0.25">
      <c r="B210" s="39"/>
      <c r="C210" s="48" t="s">
        <v>311</v>
      </c>
      <c r="D210" s="40" t="s">
        <v>36</v>
      </c>
    </row>
    <row r="211" spans="2:10" ht="15.75" x14ac:dyDescent="0.25">
      <c r="B211" s="93" t="s">
        <v>32</v>
      </c>
      <c r="C211" s="3">
        <v>633888751</v>
      </c>
      <c r="D211" s="54">
        <f>C211/C213</f>
        <v>0.79007808318605177</v>
      </c>
    </row>
    <row r="212" spans="2:10" ht="15.75" x14ac:dyDescent="0.25">
      <c r="B212" s="93" t="s">
        <v>33</v>
      </c>
      <c r="C212" s="3">
        <v>168422773</v>
      </c>
      <c r="D212" s="54">
        <f>C212/C213</f>
        <v>0.2099219168139482</v>
      </c>
    </row>
    <row r="213" spans="2:10" x14ac:dyDescent="0.25">
      <c r="B213" s="41" t="s">
        <v>3</v>
      </c>
      <c r="C213" s="41">
        <f>C211+C212</f>
        <v>802311524</v>
      </c>
      <c r="D213" s="56">
        <v>1</v>
      </c>
    </row>
    <row r="217" spans="2:10" ht="26.25" customHeight="1" x14ac:dyDescent="0.25">
      <c r="B217" s="498" t="s">
        <v>320</v>
      </c>
      <c r="C217" s="498"/>
      <c r="D217" s="498"/>
      <c r="E217" s="498"/>
      <c r="F217" s="498"/>
    </row>
    <row r="218" spans="2:10" ht="15.75" x14ac:dyDescent="0.25">
      <c r="I218" s="186"/>
    </row>
    <row r="219" spans="2:10" ht="17.25" x14ac:dyDescent="0.3">
      <c r="B219" s="426" t="s">
        <v>77</v>
      </c>
      <c r="C219" s="426" t="s">
        <v>318</v>
      </c>
      <c r="D219" s="426"/>
      <c r="E219" s="426"/>
      <c r="F219" s="426"/>
      <c r="I219" s="1"/>
    </row>
    <row r="220" spans="2:10" x14ac:dyDescent="0.25">
      <c r="B220" s="426"/>
      <c r="C220" s="426" t="s">
        <v>62</v>
      </c>
      <c r="D220" s="426"/>
      <c r="E220" s="426" t="s">
        <v>317</v>
      </c>
      <c r="F220" s="426"/>
    </row>
    <row r="221" spans="2:10" x14ac:dyDescent="0.25">
      <c r="B221" s="127" t="s">
        <v>279</v>
      </c>
      <c r="C221" s="185" t="s">
        <v>319</v>
      </c>
      <c r="D221" s="63" t="s">
        <v>91</v>
      </c>
      <c r="E221" s="185" t="s">
        <v>319</v>
      </c>
      <c r="F221" s="63" t="s">
        <v>91</v>
      </c>
    </row>
    <row r="222" spans="2:10" x14ac:dyDescent="0.25">
      <c r="B222" s="184" t="s">
        <v>32</v>
      </c>
      <c r="C222" s="27">
        <v>571767453</v>
      </c>
      <c r="D222" s="21">
        <f>C222/C224</f>
        <v>0.77361558761834537</v>
      </c>
      <c r="E222" s="27">
        <v>62121298</v>
      </c>
      <c r="F222" s="21">
        <f>E222/E224</f>
        <v>0.98251509213345922</v>
      </c>
      <c r="G222" s="125"/>
    </row>
    <row r="223" spans="2:10" x14ac:dyDescent="0.25">
      <c r="B223" s="184" t="s">
        <v>33</v>
      </c>
      <c r="C223" s="27">
        <v>167317258</v>
      </c>
      <c r="D223" s="21">
        <f>C223/C224</f>
        <v>0.22638441238165458</v>
      </c>
      <c r="E223" s="27">
        <v>1105515</v>
      </c>
      <c r="F223" s="21">
        <f>E223/E224</f>
        <v>1.7484907866540736E-2</v>
      </c>
      <c r="G223" s="125"/>
    </row>
    <row r="224" spans="2:10" ht="17.25" x14ac:dyDescent="0.3">
      <c r="B224" s="303" t="s">
        <v>3</v>
      </c>
      <c r="C224" s="320">
        <f>C222+C223</f>
        <v>739084711</v>
      </c>
      <c r="D224" s="331">
        <v>1</v>
      </c>
      <c r="E224" s="320">
        <f>E222+E223</f>
        <v>63226813</v>
      </c>
      <c r="F224" s="331">
        <v>1</v>
      </c>
      <c r="G224" s="125"/>
      <c r="J224" s="1"/>
    </row>
    <row r="225" spans="2:10" ht="17.25" x14ac:dyDescent="0.3">
      <c r="I225" s="125"/>
      <c r="J225" s="1"/>
    </row>
    <row r="226" spans="2:10" ht="32.25" customHeight="1" x14ac:dyDescent="0.25">
      <c r="B226" s="499" t="s">
        <v>269</v>
      </c>
      <c r="C226" s="499"/>
      <c r="D226" s="499"/>
    </row>
    <row r="227" spans="2:10" ht="25.5" x14ac:dyDescent="0.25">
      <c r="B227" s="198" t="s">
        <v>270</v>
      </c>
      <c r="C227" s="198" t="s">
        <v>46</v>
      </c>
      <c r="D227" s="198" t="s">
        <v>0</v>
      </c>
    </row>
    <row r="228" spans="2:10" x14ac:dyDescent="0.25">
      <c r="B228" s="303" t="s">
        <v>135</v>
      </c>
      <c r="C228" s="27">
        <f>E205</f>
        <v>739084711</v>
      </c>
      <c r="D228" s="21">
        <f>C228/C245</f>
        <v>0.9211941856639716</v>
      </c>
    </row>
    <row r="229" spans="2:10" x14ac:dyDescent="0.25">
      <c r="B229" s="303" t="s">
        <v>271</v>
      </c>
      <c r="C229" s="27">
        <v>2025458</v>
      </c>
      <c r="D229" s="21">
        <f>C229/C245</f>
        <v>2.5245281158394529E-3</v>
      </c>
      <c r="F229" s="125"/>
    </row>
    <row r="230" spans="2:10" x14ac:dyDescent="0.25">
      <c r="B230" s="303" t="s">
        <v>272</v>
      </c>
      <c r="C230" s="27">
        <v>9656567</v>
      </c>
      <c r="D230" s="21">
        <f>C230/C245</f>
        <v>1.2035932067703916E-2</v>
      </c>
    </row>
    <row r="231" spans="2:10" x14ac:dyDescent="0.25">
      <c r="B231" s="303" t="s">
        <v>322</v>
      </c>
      <c r="C231" s="27">
        <v>2613369</v>
      </c>
      <c r="D231" s="21">
        <f>C231/C245</f>
        <v>3.2572995922715924E-3</v>
      </c>
    </row>
    <row r="232" spans="2:10" x14ac:dyDescent="0.25">
      <c r="B232" s="303" t="s">
        <v>451</v>
      </c>
      <c r="C232" s="161">
        <v>1353273</v>
      </c>
      <c r="D232" s="21">
        <f>C232/C245</f>
        <v>1.686717639618498E-3</v>
      </c>
    </row>
    <row r="233" spans="2:10" x14ac:dyDescent="0.25">
      <c r="B233" s="303" t="s">
        <v>273</v>
      </c>
      <c r="C233" s="27">
        <v>19878160</v>
      </c>
      <c r="D233" s="21">
        <f>C233/C245</f>
        <v>2.4776111778745932E-2</v>
      </c>
    </row>
    <row r="234" spans="2:10" x14ac:dyDescent="0.25">
      <c r="B234" s="303" t="s">
        <v>274</v>
      </c>
      <c r="C234" s="27">
        <v>1532488</v>
      </c>
      <c r="D234" s="21">
        <f>C234/C245</f>
        <v>1.910090973590453E-3</v>
      </c>
    </row>
    <row r="235" spans="2:10" x14ac:dyDescent="0.25">
      <c r="B235" s="303" t="s">
        <v>275</v>
      </c>
      <c r="C235" s="27">
        <v>2072870</v>
      </c>
      <c r="D235" s="21">
        <f>C235/C245</f>
        <v>2.5836223686100264E-3</v>
      </c>
    </row>
    <row r="236" spans="2:10" x14ac:dyDescent="0.25">
      <c r="B236" s="303" t="s">
        <v>323</v>
      </c>
      <c r="C236" s="27">
        <v>277000</v>
      </c>
      <c r="D236" s="21">
        <f>C236/C245</f>
        <v>3.4525242591430111E-4</v>
      </c>
    </row>
    <row r="237" spans="2:10" x14ac:dyDescent="0.25">
      <c r="B237" s="303" t="s">
        <v>324</v>
      </c>
      <c r="C237" s="27">
        <v>5834348</v>
      </c>
      <c r="D237" s="21">
        <f>C237/C245</f>
        <v>7.2719234679720244E-3</v>
      </c>
    </row>
    <row r="238" spans="2:10" x14ac:dyDescent="0.25">
      <c r="B238" s="303" t="s">
        <v>325</v>
      </c>
      <c r="C238" s="27">
        <v>1143315</v>
      </c>
      <c r="D238" s="21">
        <f>C238/C245</f>
        <v>1.4250262719646539E-3</v>
      </c>
    </row>
    <row r="239" spans="2:10" x14ac:dyDescent="0.25">
      <c r="B239" s="303" t="s">
        <v>327</v>
      </c>
      <c r="C239" s="27">
        <v>834930</v>
      </c>
      <c r="D239" s="21">
        <f>C239/C245</f>
        <v>1.0406556244354781E-3</v>
      </c>
    </row>
    <row r="240" spans="2:10" x14ac:dyDescent="0.25">
      <c r="B240" s="303" t="s">
        <v>326</v>
      </c>
      <c r="C240" s="27">
        <v>8244885</v>
      </c>
      <c r="D240" s="21">
        <f>C240/C245</f>
        <v>1.0276413529366181E-2</v>
      </c>
    </row>
    <row r="241" spans="2:7" x14ac:dyDescent="0.25">
      <c r="B241" s="315" t="s">
        <v>328</v>
      </c>
      <c r="C241" s="128">
        <v>1993050</v>
      </c>
      <c r="D241" s="74">
        <f>C241/C245</f>
        <v>2.4841348284061291E-3</v>
      </c>
    </row>
    <row r="242" spans="2:7" x14ac:dyDescent="0.25">
      <c r="B242" s="315" t="s">
        <v>329</v>
      </c>
      <c r="C242" s="128">
        <v>4911741</v>
      </c>
      <c r="D242" s="74">
        <f>C242/C245</f>
        <v>6.1219873491434483E-3</v>
      </c>
    </row>
    <row r="243" spans="2:7" x14ac:dyDescent="0.25">
      <c r="B243" s="315" t="s">
        <v>452</v>
      </c>
      <c r="C243" s="113">
        <v>471959</v>
      </c>
      <c r="D243" s="74">
        <f>C243/C245</f>
        <v>5.8824906022414305E-4</v>
      </c>
    </row>
    <row r="244" spans="2:7" x14ac:dyDescent="0.25">
      <c r="B244" s="315" t="s">
        <v>398</v>
      </c>
      <c r="C244" s="128">
        <v>383400</v>
      </c>
      <c r="D244" s="74">
        <f>C244/C245</f>
        <v>4.7786924222217701E-4</v>
      </c>
    </row>
    <row r="245" spans="2:7" x14ac:dyDescent="0.25">
      <c r="B245" s="303" t="s">
        <v>3</v>
      </c>
      <c r="C245" s="320">
        <f>SUM(C228:C244)</f>
        <v>802311524</v>
      </c>
      <c r="D245" s="331">
        <v>1</v>
      </c>
    </row>
    <row r="246" spans="2:7" x14ac:dyDescent="0.25">
      <c r="C246" s="125"/>
    </row>
    <row r="247" spans="2:7" ht="27.75" customHeight="1" x14ac:dyDescent="0.25">
      <c r="B247" s="472" t="s">
        <v>340</v>
      </c>
      <c r="C247" s="472"/>
      <c r="D247" s="472"/>
      <c r="E247" s="472"/>
      <c r="F247" s="472"/>
      <c r="G247" s="472"/>
    </row>
    <row r="248" spans="2:7" ht="76.5" x14ac:dyDescent="0.25">
      <c r="B248" s="65" t="s">
        <v>223</v>
      </c>
      <c r="C248" s="130" t="s">
        <v>224</v>
      </c>
      <c r="D248" s="20" t="s">
        <v>341</v>
      </c>
      <c r="E248" s="130" t="s">
        <v>0</v>
      </c>
      <c r="F248" s="20" t="s">
        <v>49</v>
      </c>
      <c r="G248" s="130" t="s">
        <v>0</v>
      </c>
    </row>
    <row r="249" spans="2:7" ht="19.899999999999999" customHeight="1" x14ac:dyDescent="0.25">
      <c r="B249" s="332" t="s">
        <v>330</v>
      </c>
      <c r="C249" s="130" t="s">
        <v>331</v>
      </c>
      <c r="D249" s="333">
        <v>16</v>
      </c>
      <c r="E249" s="21">
        <f>D249/D287</f>
        <v>1.2012012012012012E-2</v>
      </c>
      <c r="F249" s="335">
        <v>175113510</v>
      </c>
      <c r="G249" s="21">
        <f>F249/F287</f>
        <v>0.27625274896225444</v>
      </c>
    </row>
    <row r="250" spans="2:7" ht="54" customHeight="1" x14ac:dyDescent="0.25">
      <c r="B250" s="301" t="s">
        <v>344</v>
      </c>
      <c r="C250" s="202" t="s">
        <v>343</v>
      </c>
      <c r="D250" s="333">
        <v>10</v>
      </c>
      <c r="E250" s="21">
        <f>D250/D287</f>
        <v>7.5075075075075074E-3</v>
      </c>
      <c r="F250" s="335">
        <v>1535946</v>
      </c>
      <c r="G250" s="21">
        <f>F250/F287</f>
        <v>2.423052937249552E-3</v>
      </c>
    </row>
    <row r="251" spans="2:7" ht="40.15" customHeight="1" x14ac:dyDescent="0.25">
      <c r="B251" s="332" t="s">
        <v>230</v>
      </c>
      <c r="C251" s="130" t="s">
        <v>231</v>
      </c>
      <c r="D251" s="333">
        <v>71</v>
      </c>
      <c r="E251" s="21">
        <f>D251/D287</f>
        <v>5.3303303303303302E-2</v>
      </c>
      <c r="F251" s="335">
        <v>59495657</v>
      </c>
      <c r="G251" s="21">
        <f>F251/F287</f>
        <v>9.3858199733221015E-2</v>
      </c>
    </row>
    <row r="252" spans="2:7" ht="30.6" customHeight="1" x14ac:dyDescent="0.25">
      <c r="B252" s="332" t="s">
        <v>345</v>
      </c>
      <c r="C252" s="130" t="s">
        <v>346</v>
      </c>
      <c r="D252" s="333">
        <v>4</v>
      </c>
      <c r="E252" s="21">
        <f>D252/D287</f>
        <v>3.003003003003003E-3</v>
      </c>
      <c r="F252" s="335">
        <v>10368922</v>
      </c>
      <c r="G252" s="21">
        <f>F252/F287</f>
        <v>1.6357636862371138E-2</v>
      </c>
    </row>
    <row r="253" spans="2:7" ht="30" customHeight="1" x14ac:dyDescent="0.25">
      <c r="B253" s="332" t="s">
        <v>232</v>
      </c>
      <c r="C253" s="130" t="s">
        <v>233</v>
      </c>
      <c r="D253" s="334">
        <v>147</v>
      </c>
      <c r="E253" s="21">
        <f>D253/D287</f>
        <v>0.11036036036036036</v>
      </c>
      <c r="F253" s="335">
        <v>19405208</v>
      </c>
      <c r="G253" s="21">
        <f>F253/F287</f>
        <v>3.0612955300732256E-2</v>
      </c>
    </row>
    <row r="254" spans="2:7" ht="16.899999999999999" customHeight="1" x14ac:dyDescent="0.25">
      <c r="B254" s="332" t="s">
        <v>234</v>
      </c>
      <c r="C254" s="130" t="s">
        <v>235</v>
      </c>
      <c r="D254" s="333">
        <v>12</v>
      </c>
      <c r="E254" s="21">
        <f>D254/D287</f>
        <v>9.0090090090090089E-3</v>
      </c>
      <c r="F254" s="335">
        <v>4411593</v>
      </c>
      <c r="G254" s="21">
        <f>F254/F287</f>
        <v>6.9595697873490103E-3</v>
      </c>
    </row>
    <row r="255" spans="2:7" ht="29.45" customHeight="1" x14ac:dyDescent="0.25">
      <c r="B255" s="332" t="s">
        <v>255</v>
      </c>
      <c r="C255" s="130" t="s">
        <v>256</v>
      </c>
      <c r="D255" s="333">
        <v>5</v>
      </c>
      <c r="E255" s="21">
        <f>D255/D287</f>
        <v>3.7537537537537537E-3</v>
      </c>
      <c r="F255" s="335">
        <v>2092002</v>
      </c>
      <c r="G255" s="21">
        <f>F255/F287</f>
        <v>3.300266800285907E-3</v>
      </c>
    </row>
    <row r="256" spans="2:7" ht="27.6" customHeight="1" x14ac:dyDescent="0.25">
      <c r="B256" s="332" t="s">
        <v>347</v>
      </c>
      <c r="C256" s="130" t="s">
        <v>348</v>
      </c>
      <c r="D256" s="333">
        <v>1</v>
      </c>
      <c r="E256" s="21">
        <f>D256/D287</f>
        <v>7.5075075075075074E-4</v>
      </c>
      <c r="F256" s="335">
        <v>738013</v>
      </c>
      <c r="G256" s="21">
        <f>F256/F287</f>
        <v>1.1642626546625686E-3</v>
      </c>
    </row>
    <row r="257" spans="2:7" ht="24.75" customHeight="1" x14ac:dyDescent="0.25">
      <c r="B257" s="333" t="s">
        <v>399</v>
      </c>
      <c r="C257" s="130" t="s">
        <v>400</v>
      </c>
      <c r="D257" s="333">
        <v>2</v>
      </c>
      <c r="E257" s="21">
        <f>D257/D287</f>
        <v>1.5015015015015015E-3</v>
      </c>
      <c r="F257" s="335">
        <v>1514780</v>
      </c>
      <c r="G257" s="21">
        <f>F257/F287</f>
        <v>2.3896622200825267E-3</v>
      </c>
    </row>
    <row r="258" spans="2:7" ht="15" customHeight="1" x14ac:dyDescent="0.25">
      <c r="B258" s="332" t="s">
        <v>257</v>
      </c>
      <c r="C258" s="130" t="s">
        <v>258</v>
      </c>
      <c r="D258" s="333">
        <v>31</v>
      </c>
      <c r="E258" s="21">
        <f>D258/D287</f>
        <v>2.3273273273273273E-2</v>
      </c>
      <c r="F258" s="335">
        <v>1308297</v>
      </c>
      <c r="G258" s="21">
        <f>F258/F287</f>
        <v>2.0639220966393204E-3</v>
      </c>
    </row>
    <row r="259" spans="2:7" ht="52.5" customHeight="1" x14ac:dyDescent="0.25">
      <c r="B259" s="332" t="s">
        <v>225</v>
      </c>
      <c r="C259" s="130" t="s">
        <v>226</v>
      </c>
      <c r="D259" s="333">
        <v>7</v>
      </c>
      <c r="E259" s="21">
        <f>D259/D287</f>
        <v>5.2552552552552556E-3</v>
      </c>
      <c r="F259" s="335">
        <v>4432015</v>
      </c>
      <c r="G259" s="21">
        <f>F259/F287</f>
        <v>6.9917867969864003E-3</v>
      </c>
    </row>
    <row r="260" spans="2:7" ht="44.25" customHeight="1" x14ac:dyDescent="0.25">
      <c r="B260" s="332" t="s">
        <v>349</v>
      </c>
      <c r="C260" s="130" t="s">
        <v>350</v>
      </c>
      <c r="D260" s="333">
        <v>4</v>
      </c>
      <c r="E260" s="21">
        <f>D260/D287</f>
        <v>3.003003003003003E-3</v>
      </c>
      <c r="F260" s="335">
        <v>977211</v>
      </c>
      <c r="G260" s="21">
        <f>F260/F287</f>
        <v>1.5416127805681788E-3</v>
      </c>
    </row>
    <row r="261" spans="2:7" ht="43.15" customHeight="1" x14ac:dyDescent="0.25">
      <c r="B261" s="332" t="s">
        <v>336</v>
      </c>
      <c r="C261" s="130" t="s">
        <v>337</v>
      </c>
      <c r="D261" s="333">
        <v>13</v>
      </c>
      <c r="E261" s="21">
        <f>D261/D287</f>
        <v>9.7597597597597601E-3</v>
      </c>
      <c r="F261" s="335">
        <v>14127765</v>
      </c>
      <c r="G261" s="21">
        <f>F261/F287</f>
        <v>2.2287451824492151E-2</v>
      </c>
    </row>
    <row r="262" spans="2:7" ht="43.5" customHeight="1" x14ac:dyDescent="0.25">
      <c r="B262" s="332" t="s">
        <v>236</v>
      </c>
      <c r="C262" s="130" t="s">
        <v>237</v>
      </c>
      <c r="D262" s="333">
        <v>393</v>
      </c>
      <c r="E262" s="21">
        <f>D262/D287</f>
        <v>0.29504504504504503</v>
      </c>
      <c r="F262" s="335">
        <v>85248049</v>
      </c>
      <c r="G262" s="21">
        <f>F262/F287</f>
        <v>0.13448424327694056</v>
      </c>
    </row>
    <row r="263" spans="2:7" ht="30" customHeight="1" x14ac:dyDescent="0.25">
      <c r="B263" s="301" t="s">
        <v>227</v>
      </c>
      <c r="C263" s="130" t="s">
        <v>228</v>
      </c>
      <c r="D263" s="333">
        <v>64</v>
      </c>
      <c r="E263" s="21">
        <f>D263/D287</f>
        <v>4.8048048048048048E-2</v>
      </c>
      <c r="F263" s="335">
        <v>28925989</v>
      </c>
      <c r="G263" s="21">
        <f>F263/F287</f>
        <v>4.5632595553032618E-2</v>
      </c>
    </row>
    <row r="264" spans="2:7" ht="42" customHeight="1" x14ac:dyDescent="0.25">
      <c r="B264" s="332" t="s">
        <v>259</v>
      </c>
      <c r="C264" s="130" t="s">
        <v>260</v>
      </c>
      <c r="D264" s="333">
        <v>11</v>
      </c>
      <c r="E264" s="21">
        <f>D264/D287</f>
        <v>8.2582582582582578E-3</v>
      </c>
      <c r="F264" s="335">
        <v>3472459</v>
      </c>
      <c r="G264" s="21">
        <f>F264/F287</f>
        <v>5.4780259067888082E-3</v>
      </c>
    </row>
    <row r="265" spans="2:7" ht="37.15" customHeight="1" x14ac:dyDescent="0.25">
      <c r="B265" s="332" t="s">
        <v>332</v>
      </c>
      <c r="C265" s="130" t="s">
        <v>333</v>
      </c>
      <c r="D265" s="334">
        <v>34</v>
      </c>
      <c r="E265" s="21">
        <f>D265/D287</f>
        <v>2.5525525525525526E-2</v>
      </c>
      <c r="F265" s="335">
        <v>7755568</v>
      </c>
      <c r="G265" s="21">
        <f>F265/F287</f>
        <v>1.2234903976076395E-2</v>
      </c>
    </row>
    <row r="266" spans="2:7" ht="51.75" customHeight="1" x14ac:dyDescent="0.25">
      <c r="B266" s="332" t="s">
        <v>238</v>
      </c>
      <c r="C266" s="130" t="s">
        <v>239</v>
      </c>
      <c r="D266" s="333">
        <v>26</v>
      </c>
      <c r="E266" s="21">
        <f>D266/D287</f>
        <v>1.951951951951952E-2</v>
      </c>
      <c r="F266" s="335">
        <v>2442325</v>
      </c>
      <c r="G266" s="21">
        <f>F266/F287</f>
        <v>3.8529237127919941E-3</v>
      </c>
    </row>
    <row r="267" spans="2:7" ht="16.899999999999999" customHeight="1" x14ac:dyDescent="0.25">
      <c r="B267" s="332" t="s">
        <v>353</v>
      </c>
      <c r="C267" s="130" t="s">
        <v>354</v>
      </c>
      <c r="D267" s="333">
        <v>1</v>
      </c>
      <c r="E267" s="21">
        <f>D267/D287</f>
        <v>7.5075075075075074E-4</v>
      </c>
      <c r="F267" s="335">
        <v>470000</v>
      </c>
      <c r="G267" s="21">
        <f>F267/F287</f>
        <v>7.4145502544183811E-4</v>
      </c>
    </row>
    <row r="268" spans="2:7" ht="42" customHeight="1" x14ac:dyDescent="0.25">
      <c r="B268" s="332" t="s">
        <v>363</v>
      </c>
      <c r="C268" s="130" t="s">
        <v>364</v>
      </c>
      <c r="D268" s="333">
        <v>6</v>
      </c>
      <c r="E268" s="21">
        <f>D268/D287</f>
        <v>4.5045045045045045E-3</v>
      </c>
      <c r="F268" s="335">
        <v>3474023</v>
      </c>
      <c r="G268" s="21">
        <f>F268/F287</f>
        <v>5.4804932167032572E-3</v>
      </c>
    </row>
    <row r="269" spans="2:7" ht="25.15" customHeight="1" x14ac:dyDescent="0.25">
      <c r="B269" s="332" t="s">
        <v>261</v>
      </c>
      <c r="C269" s="130" t="s">
        <v>262</v>
      </c>
      <c r="D269" s="333">
        <v>26</v>
      </c>
      <c r="E269" s="21">
        <f>D269/D287</f>
        <v>1.951951951951952E-2</v>
      </c>
      <c r="F269" s="335">
        <v>8946750</v>
      </c>
      <c r="G269" s="21">
        <f>F269/F287</f>
        <v>1.4114069678450565E-2</v>
      </c>
    </row>
    <row r="270" spans="2:7" ht="26.45" customHeight="1" x14ac:dyDescent="0.25">
      <c r="B270" s="332" t="s">
        <v>263</v>
      </c>
      <c r="C270" s="130" t="s">
        <v>264</v>
      </c>
      <c r="D270" s="333">
        <v>20</v>
      </c>
      <c r="E270" s="21">
        <f>D270/D287</f>
        <v>1.5015015015015015E-2</v>
      </c>
      <c r="F270" s="335">
        <v>13749791</v>
      </c>
      <c r="G270" s="21">
        <f>F270/F287</f>
        <v>2.1691173693031824E-2</v>
      </c>
    </row>
    <row r="271" spans="2:7" ht="24.75" customHeight="1" x14ac:dyDescent="0.25">
      <c r="B271" s="332" t="s">
        <v>240</v>
      </c>
      <c r="C271" s="130" t="s">
        <v>241</v>
      </c>
      <c r="D271" s="333">
        <v>65</v>
      </c>
      <c r="E271" s="21">
        <f>D271/D287</f>
        <v>4.8798798798798795E-2</v>
      </c>
      <c r="F271" s="335">
        <v>12192887</v>
      </c>
      <c r="G271" s="21">
        <f>F271/F287</f>
        <v>1.9235058171903102E-2</v>
      </c>
    </row>
    <row r="272" spans="2:7" ht="30" customHeight="1" x14ac:dyDescent="0.25">
      <c r="B272" s="332" t="s">
        <v>244</v>
      </c>
      <c r="C272" s="130" t="s">
        <v>245</v>
      </c>
      <c r="D272" s="333">
        <v>27</v>
      </c>
      <c r="E272" s="21">
        <f>D272/D287</f>
        <v>2.0270270270270271E-2</v>
      </c>
      <c r="F272" s="335">
        <v>63331970</v>
      </c>
      <c r="G272" s="21">
        <f>F272/F287</f>
        <v>9.9910228569429216E-2</v>
      </c>
    </row>
    <row r="273" spans="2:7" ht="51" customHeight="1" x14ac:dyDescent="0.25">
      <c r="B273" s="332" t="s">
        <v>265</v>
      </c>
      <c r="C273" s="130" t="s">
        <v>266</v>
      </c>
      <c r="D273" s="333">
        <v>13</v>
      </c>
      <c r="E273" s="21">
        <f>D273/D287</f>
        <v>9.7597597597597601E-3</v>
      </c>
      <c r="F273" s="335">
        <v>12131504</v>
      </c>
      <c r="G273" s="21">
        <f>F273/F287</f>
        <v>1.9138222568016512E-2</v>
      </c>
    </row>
    <row r="274" spans="2:7" ht="23.25" customHeight="1" x14ac:dyDescent="0.25">
      <c r="B274" s="332" t="s">
        <v>267</v>
      </c>
      <c r="C274" s="130" t="s">
        <v>268</v>
      </c>
      <c r="D274" s="333">
        <v>2</v>
      </c>
      <c r="E274" s="21">
        <f>D274/D287</f>
        <v>1.5015015015015015E-3</v>
      </c>
      <c r="F274" s="335">
        <v>1178468</v>
      </c>
      <c r="G274" s="21">
        <f>F274/F287</f>
        <v>1.8591085551540258E-3</v>
      </c>
    </row>
    <row r="275" spans="2:7" ht="27" customHeight="1" x14ac:dyDescent="0.25">
      <c r="B275" s="332" t="s">
        <v>246</v>
      </c>
      <c r="C275" s="130" t="s">
        <v>247</v>
      </c>
      <c r="D275" s="333">
        <v>13</v>
      </c>
      <c r="E275" s="21">
        <f>D275/D287</f>
        <v>9.7597597597597601E-3</v>
      </c>
      <c r="F275" s="335">
        <v>6313160</v>
      </c>
      <c r="G275" s="21">
        <f>F275/F287</f>
        <v>9.9594132094008407E-3</v>
      </c>
    </row>
    <row r="276" spans="2:7" ht="26.25" customHeight="1" x14ac:dyDescent="0.25">
      <c r="B276" s="332" t="s">
        <v>355</v>
      </c>
      <c r="C276" s="130" t="s">
        <v>356</v>
      </c>
      <c r="D276" s="333">
        <v>1</v>
      </c>
      <c r="E276" s="21">
        <f>D276/D287</f>
        <v>7.5075075075075074E-4</v>
      </c>
      <c r="F276" s="335">
        <v>450512</v>
      </c>
      <c r="G276" s="21">
        <f>F276/F287</f>
        <v>7.107114604720285E-4</v>
      </c>
    </row>
    <row r="277" spans="2:7" ht="39" customHeight="1" x14ac:dyDescent="0.25">
      <c r="B277" s="332" t="s">
        <v>334</v>
      </c>
      <c r="C277" s="130" t="s">
        <v>335</v>
      </c>
      <c r="D277" s="333">
        <v>146</v>
      </c>
      <c r="E277" s="21">
        <f>D277/D287</f>
        <v>0.10960960960960961</v>
      </c>
      <c r="F277" s="335">
        <v>23692468</v>
      </c>
      <c r="G277" s="21">
        <f>F277/F287</f>
        <v>3.7376381837701991E-2</v>
      </c>
    </row>
    <row r="278" spans="2:7" ht="40.5" customHeight="1" x14ac:dyDescent="0.25">
      <c r="B278" s="332" t="s">
        <v>248</v>
      </c>
      <c r="C278" s="130" t="s">
        <v>249</v>
      </c>
      <c r="D278" s="333">
        <v>53</v>
      </c>
      <c r="E278" s="21">
        <f>D278/D287</f>
        <v>3.9789789789789788E-2</v>
      </c>
      <c r="F278" s="335">
        <v>39755674</v>
      </c>
      <c r="G278" s="21">
        <f>F278/F287</f>
        <v>6.2717115483249833E-2</v>
      </c>
    </row>
    <row r="279" spans="2:7" ht="39.6" customHeight="1" x14ac:dyDescent="0.25">
      <c r="B279" s="332" t="s">
        <v>338</v>
      </c>
      <c r="C279" s="130" t="s">
        <v>339</v>
      </c>
      <c r="D279" s="333">
        <v>7</v>
      </c>
      <c r="E279" s="21">
        <f>D279/D287</f>
        <v>5.2552552552552556E-3</v>
      </c>
      <c r="F279" s="335">
        <v>2373172</v>
      </c>
      <c r="G279" s="21">
        <f>F279/F287</f>
        <v>3.7438304375273573E-3</v>
      </c>
    </row>
    <row r="280" spans="2:7" ht="29.25" customHeight="1" x14ac:dyDescent="0.25">
      <c r="B280" s="332" t="s">
        <v>454</v>
      </c>
      <c r="C280" s="130" t="s">
        <v>453</v>
      </c>
      <c r="D280" s="333">
        <v>1</v>
      </c>
      <c r="E280" s="21">
        <f>D280/D287</f>
        <v>7.5075075075075074E-4</v>
      </c>
      <c r="F280" s="335">
        <v>950000</v>
      </c>
      <c r="G280" s="21">
        <f>F280/F287</f>
        <v>1.4986856897228644E-3</v>
      </c>
    </row>
    <row r="281" spans="2:7" ht="53.25" customHeight="1" x14ac:dyDescent="0.25">
      <c r="B281" s="332" t="s">
        <v>455</v>
      </c>
      <c r="C281" s="130" t="s">
        <v>456</v>
      </c>
      <c r="D281" s="333">
        <v>2</v>
      </c>
      <c r="E281" s="21">
        <f>D281/D287</f>
        <v>1.5015015015015015E-3</v>
      </c>
      <c r="F281" s="335">
        <v>220802</v>
      </c>
      <c r="G281" s="21">
        <f>F281/F287</f>
        <v>3.4832926069703989E-4</v>
      </c>
    </row>
    <row r="282" spans="2:7" ht="66.599999999999994" customHeight="1" x14ac:dyDescent="0.25">
      <c r="B282" s="332" t="s">
        <v>250</v>
      </c>
      <c r="C282" s="130" t="s">
        <v>251</v>
      </c>
      <c r="D282" s="333">
        <v>15</v>
      </c>
      <c r="E282" s="21">
        <f>D282/D287</f>
        <v>1.1261261261261261E-2</v>
      </c>
      <c r="F282" s="335">
        <v>5427933</v>
      </c>
      <c r="G282" s="21">
        <f>F282/F287</f>
        <v>8.5629110651310493E-3</v>
      </c>
    </row>
    <row r="283" spans="2:7" ht="29.45" customHeight="1" x14ac:dyDescent="0.25">
      <c r="B283" s="332" t="s">
        <v>357</v>
      </c>
      <c r="C283" s="130" t="s">
        <v>358</v>
      </c>
      <c r="D283" s="333">
        <v>5</v>
      </c>
      <c r="E283" s="21">
        <f>D283/D287</f>
        <v>3.7537537537537537E-3</v>
      </c>
      <c r="F283" s="335">
        <v>1020329</v>
      </c>
      <c r="G283" s="21">
        <f>F283/F287</f>
        <v>1.60963418011499E-3</v>
      </c>
    </row>
    <row r="284" spans="2:7" ht="31.15" customHeight="1" x14ac:dyDescent="0.25">
      <c r="B284" s="332" t="s">
        <v>252</v>
      </c>
      <c r="C284" s="130" t="s">
        <v>253</v>
      </c>
      <c r="D284" s="333">
        <v>76</v>
      </c>
      <c r="E284" s="21">
        <f>D284/D287</f>
        <v>5.7057057057057055E-2</v>
      </c>
      <c r="F284" s="335">
        <v>14512836</v>
      </c>
      <c r="G284" s="21">
        <f>F284/F287</f>
        <v>2.2894925926836649E-2</v>
      </c>
    </row>
    <row r="285" spans="2:7" ht="28.15" customHeight="1" x14ac:dyDescent="0.25">
      <c r="B285" s="332" t="s">
        <v>359</v>
      </c>
      <c r="C285" s="130" t="s">
        <v>360</v>
      </c>
      <c r="D285" s="333">
        <v>1</v>
      </c>
      <c r="E285" s="21">
        <f>D285/D287</f>
        <v>7.5075075075075074E-4</v>
      </c>
      <c r="F285" s="335">
        <v>163564</v>
      </c>
      <c r="G285" s="21">
        <f>F285/F287</f>
        <v>2.5803265910929535E-4</v>
      </c>
    </row>
    <row r="286" spans="2:7" ht="28.15" customHeight="1" x14ac:dyDescent="0.25">
      <c r="B286" s="332" t="s">
        <v>361</v>
      </c>
      <c r="C286" s="130" t="s">
        <v>362</v>
      </c>
      <c r="D286" s="333">
        <v>1</v>
      </c>
      <c r="E286" s="21">
        <f>D286/D287</f>
        <v>7.5075075075075074E-4</v>
      </c>
      <c r="F286" s="335">
        <v>167599</v>
      </c>
      <c r="G286" s="21">
        <f>F286/F287</f>
        <v>2.6439812938090773E-4</v>
      </c>
    </row>
    <row r="287" spans="2:7" x14ac:dyDescent="0.25">
      <c r="B287" s="473" t="s">
        <v>3</v>
      </c>
      <c r="C287" s="473"/>
      <c r="D287" s="320">
        <f>D249+D250+D251+D252+D253+D254+D255+D256+D257+D258+D259+D260+D261+D262+D263+D264+D265+D266+D267+D268+D269+D270+D271+D272+D273+D274+D275+D276+D277+D278+D279+D280+D281+D282+D283+D284+D285+D286</f>
        <v>1332</v>
      </c>
      <c r="E287" s="331">
        <v>1</v>
      </c>
      <c r="F287" s="320">
        <f>F249+F250+F251+F252+F253+F254+F255+F256+F257+F258+F259+F260+F261+F262+F263+F264+F265+F266+F267+F268+F269+F270+F271+F272+F273+F274+F275+F276+F277+F278+F279+F280+F281+F282+F283+F284+F285+F286</f>
        <v>633888751</v>
      </c>
      <c r="G287" s="331">
        <v>1</v>
      </c>
    </row>
    <row r="289" spans="2:7" ht="27" customHeight="1" x14ac:dyDescent="0.25">
      <c r="B289" s="472" t="s">
        <v>342</v>
      </c>
      <c r="C289" s="472"/>
      <c r="D289" s="472"/>
      <c r="E289" s="472"/>
      <c r="F289" s="472"/>
      <c r="G289" s="472"/>
    </row>
    <row r="290" spans="2:7" ht="76.5" x14ac:dyDescent="0.25">
      <c r="B290" s="65" t="s">
        <v>223</v>
      </c>
      <c r="C290" s="130" t="s">
        <v>224</v>
      </c>
      <c r="D290" s="200" t="s">
        <v>341</v>
      </c>
      <c r="E290" s="130" t="s">
        <v>0</v>
      </c>
      <c r="F290" s="200" t="s">
        <v>49</v>
      </c>
      <c r="G290" s="130" t="s">
        <v>0</v>
      </c>
    </row>
    <row r="291" spans="2:7" ht="18.600000000000001" customHeight="1" x14ac:dyDescent="0.25">
      <c r="B291" s="332" t="s">
        <v>330</v>
      </c>
      <c r="C291" s="130" t="s">
        <v>331</v>
      </c>
      <c r="D291" s="332">
        <v>7</v>
      </c>
      <c r="E291" s="21">
        <f>D291/D315</f>
        <v>1.338432122370937E-2</v>
      </c>
      <c r="F291" s="335">
        <v>60266845</v>
      </c>
      <c r="G291" s="21">
        <f>F291/F315</f>
        <v>0.35783073705834306</v>
      </c>
    </row>
    <row r="292" spans="2:7" ht="51.75" customHeight="1" x14ac:dyDescent="0.25">
      <c r="B292" s="301" t="s">
        <v>344</v>
      </c>
      <c r="C292" s="202" t="s">
        <v>343</v>
      </c>
      <c r="D292" s="332">
        <v>6</v>
      </c>
      <c r="E292" s="21">
        <f>D292/D315</f>
        <v>1.1472275334608031E-2</v>
      </c>
      <c r="F292" s="335">
        <v>1098893</v>
      </c>
      <c r="G292" s="21">
        <f>F292/F315</f>
        <v>6.5246105406422681E-3</v>
      </c>
    </row>
    <row r="293" spans="2:7" ht="39" customHeight="1" x14ac:dyDescent="0.25">
      <c r="B293" s="332" t="s">
        <v>230</v>
      </c>
      <c r="C293" s="130" t="s">
        <v>231</v>
      </c>
      <c r="D293" s="332">
        <v>44</v>
      </c>
      <c r="E293" s="21">
        <f>D293/D315</f>
        <v>8.4130019120458893E-2</v>
      </c>
      <c r="F293" s="335">
        <v>25538616</v>
      </c>
      <c r="G293" s="21">
        <f>F293/F315</f>
        <v>0.15163398360624308</v>
      </c>
    </row>
    <row r="294" spans="2:7" ht="27" customHeight="1" x14ac:dyDescent="0.25">
      <c r="B294" s="332" t="s">
        <v>232</v>
      </c>
      <c r="C294" s="130" t="s">
        <v>233</v>
      </c>
      <c r="D294" s="336">
        <v>88</v>
      </c>
      <c r="E294" s="21">
        <f>D294/D315</f>
        <v>0.16826003824091779</v>
      </c>
      <c r="F294" s="335">
        <v>1818591</v>
      </c>
      <c r="G294" s="21">
        <f>F294/F315</f>
        <v>1.0797773766615278E-2</v>
      </c>
    </row>
    <row r="295" spans="2:7" ht="38.25" customHeight="1" x14ac:dyDescent="0.25">
      <c r="B295" s="332" t="s">
        <v>349</v>
      </c>
      <c r="C295" s="130" t="s">
        <v>350</v>
      </c>
      <c r="D295" s="332">
        <v>1</v>
      </c>
      <c r="E295" s="21">
        <f>D295/D315</f>
        <v>1.9120458891013384E-3</v>
      </c>
      <c r="F295" s="335">
        <v>175612</v>
      </c>
      <c r="G295" s="21">
        <f>F295/F315</f>
        <v>1.0426855992924425E-3</v>
      </c>
    </row>
    <row r="296" spans="2:7" ht="36.75" customHeight="1" x14ac:dyDescent="0.25">
      <c r="B296" s="332" t="s">
        <v>336</v>
      </c>
      <c r="C296" s="130" t="s">
        <v>337</v>
      </c>
      <c r="D296" s="332">
        <v>1</v>
      </c>
      <c r="E296" s="21">
        <f>D296/D315</f>
        <v>1.9120458891013384E-3</v>
      </c>
      <c r="F296" s="335">
        <v>1226649</v>
      </c>
      <c r="G296" s="21">
        <f>F296/F315</f>
        <v>7.2831540423574431E-3</v>
      </c>
    </row>
    <row r="297" spans="2:7" ht="39.75" customHeight="1" x14ac:dyDescent="0.25">
      <c r="B297" s="332" t="s">
        <v>236</v>
      </c>
      <c r="C297" s="130" t="s">
        <v>237</v>
      </c>
      <c r="D297" s="332">
        <v>245</v>
      </c>
      <c r="E297" s="21">
        <f>D297/D315</f>
        <v>0.46845124282982792</v>
      </c>
      <c r="F297" s="335">
        <v>12440237</v>
      </c>
      <c r="G297" s="21">
        <f>F297/F315</f>
        <v>7.3863152698477416E-2</v>
      </c>
    </row>
    <row r="298" spans="2:7" ht="27" customHeight="1" x14ac:dyDescent="0.25">
      <c r="B298" s="301" t="s">
        <v>227</v>
      </c>
      <c r="C298" s="130" t="s">
        <v>228</v>
      </c>
      <c r="D298" s="332">
        <v>14</v>
      </c>
      <c r="E298" s="21">
        <f>D298/D315</f>
        <v>2.676864244741874E-2</v>
      </c>
      <c r="F298" s="335">
        <v>2827250</v>
      </c>
      <c r="G298" s="21">
        <f>F298/F315</f>
        <v>1.6786625404867309E-2</v>
      </c>
    </row>
    <row r="299" spans="2:7" ht="38.25" customHeight="1" x14ac:dyDescent="0.25">
      <c r="B299" s="332" t="s">
        <v>259</v>
      </c>
      <c r="C299" s="130" t="s">
        <v>260</v>
      </c>
      <c r="D299" s="332">
        <v>1</v>
      </c>
      <c r="E299" s="21">
        <f>D299/D315</f>
        <v>1.9120458891013384E-3</v>
      </c>
      <c r="F299" s="335">
        <v>170640</v>
      </c>
      <c r="G299" s="21">
        <f>F299/F315</f>
        <v>1.0131646508397057E-3</v>
      </c>
    </row>
    <row r="300" spans="2:7" ht="63.75" customHeight="1" x14ac:dyDescent="0.25">
      <c r="B300" s="333" t="s">
        <v>351</v>
      </c>
      <c r="C300" s="338" t="s">
        <v>352</v>
      </c>
      <c r="D300" s="332">
        <v>3</v>
      </c>
      <c r="E300" s="21">
        <f>D300/D315</f>
        <v>5.7361376673040155E-3</v>
      </c>
      <c r="F300" s="335">
        <v>1128619</v>
      </c>
      <c r="G300" s="21">
        <f>F300/F315</f>
        <v>6.7011068627874926E-3</v>
      </c>
    </row>
    <row r="301" spans="2:7" ht="38.25" customHeight="1" x14ac:dyDescent="0.25">
      <c r="B301" s="332" t="s">
        <v>363</v>
      </c>
      <c r="C301" s="130" t="s">
        <v>364</v>
      </c>
      <c r="D301" s="332">
        <v>1</v>
      </c>
      <c r="E301" s="21">
        <f>D301/D315</f>
        <v>1.9120458891013384E-3</v>
      </c>
      <c r="F301" s="335">
        <v>188730</v>
      </c>
      <c r="G301" s="21">
        <f>F301/F315</f>
        <v>1.1205729286977125E-3</v>
      </c>
    </row>
    <row r="302" spans="2:7" ht="40.5" customHeight="1" x14ac:dyDescent="0.25">
      <c r="B302" s="332" t="s">
        <v>261</v>
      </c>
      <c r="C302" s="130" t="s">
        <v>262</v>
      </c>
      <c r="D302" s="332">
        <v>5</v>
      </c>
      <c r="E302" s="21">
        <f>D302/D315</f>
        <v>9.5602294455066923E-3</v>
      </c>
      <c r="F302" s="335">
        <v>4586000</v>
      </c>
      <c r="G302" s="21">
        <f>F302/F315</f>
        <v>2.7229096863284636E-2</v>
      </c>
    </row>
    <row r="303" spans="2:7" ht="27.75" customHeight="1" x14ac:dyDescent="0.25">
      <c r="B303" s="332" t="s">
        <v>240</v>
      </c>
      <c r="C303" s="130" t="s">
        <v>241</v>
      </c>
      <c r="D303" s="332">
        <v>12</v>
      </c>
      <c r="E303" s="21">
        <f>D303/D315</f>
        <v>2.2944550669216062E-2</v>
      </c>
      <c r="F303" s="335">
        <v>10300775</v>
      </c>
      <c r="G303" s="21">
        <f>F303/F315</f>
        <v>6.1160226829895505E-2</v>
      </c>
    </row>
    <row r="304" spans="2:7" ht="39" customHeight="1" x14ac:dyDescent="0.25">
      <c r="B304" s="332" t="s">
        <v>242</v>
      </c>
      <c r="C304" s="130" t="s">
        <v>243</v>
      </c>
      <c r="D304" s="332">
        <v>3</v>
      </c>
      <c r="E304" s="21">
        <f>D304/D315</f>
        <v>5.7361376673040155E-3</v>
      </c>
      <c r="F304" s="335">
        <v>4461188</v>
      </c>
      <c r="G304" s="21">
        <f>F304/F315</f>
        <v>2.6488033183018546E-2</v>
      </c>
    </row>
    <row r="305" spans="2:13" ht="30" customHeight="1" x14ac:dyDescent="0.25">
      <c r="B305" s="332" t="s">
        <v>244</v>
      </c>
      <c r="C305" s="130" t="s">
        <v>245</v>
      </c>
      <c r="D305" s="332">
        <v>13</v>
      </c>
      <c r="E305" s="21">
        <f>D305/D315</f>
        <v>2.4856596558317401E-2</v>
      </c>
      <c r="F305" s="335">
        <v>5638300</v>
      </c>
      <c r="G305" s="21">
        <f>F305/F315</f>
        <v>3.3477064292249836E-2</v>
      </c>
    </row>
    <row r="306" spans="2:13" ht="30" customHeight="1" x14ac:dyDescent="0.25">
      <c r="B306" s="332" t="s">
        <v>246</v>
      </c>
      <c r="C306" s="130" t="s">
        <v>247</v>
      </c>
      <c r="D306" s="332">
        <v>9</v>
      </c>
      <c r="E306" s="21">
        <f>D306/D315</f>
        <v>1.7208413001912046E-2</v>
      </c>
      <c r="F306" s="335">
        <v>2389298</v>
      </c>
      <c r="G306" s="21">
        <f>F306/F315</f>
        <v>1.4186311966256486E-2</v>
      </c>
    </row>
    <row r="307" spans="2:13" ht="28.5" customHeight="1" x14ac:dyDescent="0.25">
      <c r="B307" s="332" t="s">
        <v>355</v>
      </c>
      <c r="C307" s="130" t="s">
        <v>356</v>
      </c>
      <c r="D307" s="336">
        <v>1</v>
      </c>
      <c r="E307" s="21">
        <f>D307/D315</f>
        <v>1.9120458891013384E-3</v>
      </c>
      <c r="F307" s="335">
        <v>321228</v>
      </c>
      <c r="G307" s="21">
        <f>F307/F315</f>
        <v>1.9072717678149142E-3</v>
      </c>
    </row>
    <row r="308" spans="2:13" ht="38.25" customHeight="1" x14ac:dyDescent="0.25">
      <c r="B308" s="332" t="s">
        <v>334</v>
      </c>
      <c r="C308" s="130" t="s">
        <v>335</v>
      </c>
      <c r="D308" s="332">
        <v>12</v>
      </c>
      <c r="E308" s="21">
        <f>D308/D315</f>
        <v>2.2944550669216062E-2</v>
      </c>
      <c r="F308" s="335">
        <v>2915221</v>
      </c>
      <c r="G308" s="21">
        <f>F308/F315</f>
        <v>1.7308947882006431E-2</v>
      </c>
    </row>
    <row r="309" spans="2:13" ht="36" customHeight="1" x14ac:dyDescent="0.25">
      <c r="B309" s="332" t="s">
        <v>248</v>
      </c>
      <c r="C309" s="130" t="s">
        <v>249</v>
      </c>
      <c r="D309" s="332">
        <v>6</v>
      </c>
      <c r="E309" s="21">
        <f>D309/D315</f>
        <v>1.1472275334608031E-2</v>
      </c>
      <c r="F309" s="335">
        <v>6643691</v>
      </c>
      <c r="G309" s="21">
        <f>F309/F315</f>
        <v>3.9446512378703086E-2</v>
      </c>
    </row>
    <row r="310" spans="2:13" ht="39.75" customHeight="1" x14ac:dyDescent="0.25">
      <c r="B310" s="332" t="s">
        <v>338</v>
      </c>
      <c r="C310" s="130" t="s">
        <v>339</v>
      </c>
      <c r="D310" s="335">
        <v>7</v>
      </c>
      <c r="E310" s="21">
        <f>D310/D315</f>
        <v>1.338432122370937E-2</v>
      </c>
      <c r="F310" s="335">
        <v>589692</v>
      </c>
      <c r="G310" s="21">
        <f>F310/F315</f>
        <v>3.5012604857182824E-3</v>
      </c>
    </row>
    <row r="311" spans="2:13" ht="53.25" customHeight="1" x14ac:dyDescent="0.25">
      <c r="B311" s="332" t="s">
        <v>455</v>
      </c>
      <c r="C311" s="130" t="s">
        <v>456</v>
      </c>
      <c r="D311" s="332">
        <v>2</v>
      </c>
      <c r="E311" s="21">
        <f>D311/D315</f>
        <v>3.8240917782026767E-3</v>
      </c>
      <c r="F311" s="335">
        <v>2039037</v>
      </c>
      <c r="G311" s="21">
        <f>F311/F315</f>
        <v>1.210665852176653E-2</v>
      </c>
    </row>
    <row r="312" spans="2:13" ht="65.25" customHeight="1" x14ac:dyDescent="0.25">
      <c r="B312" s="332" t="s">
        <v>250</v>
      </c>
      <c r="C312" s="130" t="s">
        <v>251</v>
      </c>
      <c r="D312" s="332">
        <v>8</v>
      </c>
      <c r="E312" s="21">
        <f>D312/D315</f>
        <v>1.5296367112810707E-2</v>
      </c>
      <c r="F312" s="335">
        <v>2533200</v>
      </c>
      <c r="G312" s="21">
        <f>F312/F315</f>
        <v>1.5040721363731495E-2</v>
      </c>
    </row>
    <row r="313" spans="2:13" ht="28.5" customHeight="1" x14ac:dyDescent="0.25">
      <c r="B313" s="332" t="s">
        <v>357</v>
      </c>
      <c r="C313" s="130" t="s">
        <v>358</v>
      </c>
      <c r="D313" s="332">
        <v>2</v>
      </c>
      <c r="E313" s="21">
        <f>D313/D315</f>
        <v>3.8240917782026767E-3</v>
      </c>
      <c r="F313" s="335">
        <v>1407236</v>
      </c>
      <c r="G313" s="21">
        <f>F313/F315</f>
        <v>8.355378402420675E-3</v>
      </c>
    </row>
    <row r="314" spans="2:13" ht="27" customHeight="1" x14ac:dyDescent="0.25">
      <c r="B314" s="332" t="s">
        <v>252</v>
      </c>
      <c r="C314" s="130" t="s">
        <v>253</v>
      </c>
      <c r="D314" s="332">
        <v>32</v>
      </c>
      <c r="E314" s="21">
        <f>D314/D315</f>
        <v>6.1185468451242828E-2</v>
      </c>
      <c r="F314" s="335">
        <v>17717225</v>
      </c>
      <c r="G314" s="21">
        <f>F314/F315</f>
        <v>0.10519494890397037</v>
      </c>
    </row>
    <row r="315" spans="2:13" x14ac:dyDescent="0.25">
      <c r="B315" s="473" t="s">
        <v>3</v>
      </c>
      <c r="C315" s="473"/>
      <c r="D315" s="320">
        <f>D291+D292+D293+D294+D295+D296+D297+D298+D299+D300+D301+D302+D303+D304+D305+D306+D307+D308+D310+D311+D312+D313+D314+D309</f>
        <v>523</v>
      </c>
      <c r="E315" s="331">
        <v>1</v>
      </c>
      <c r="F315" s="320">
        <f>F291+F292+F293+F294+F295+F296+F297+F298+F299+F300+F301+F302+F303+F304+F305+F306+F307+F308+F310+F311+F312+F313+F314+F309</f>
        <v>168422773</v>
      </c>
      <c r="G315" s="331">
        <v>1</v>
      </c>
    </row>
    <row r="316" spans="2:13" x14ac:dyDescent="0.25">
      <c r="F316" s="183"/>
    </row>
    <row r="317" spans="2:13" ht="25.5" x14ac:dyDescent="0.35">
      <c r="B317" s="467" t="s">
        <v>82</v>
      </c>
      <c r="C317" s="467"/>
      <c r="D317" s="467"/>
      <c r="E317" s="467"/>
      <c r="F317" s="467"/>
      <c r="G317" s="467"/>
      <c r="H317" s="467"/>
      <c r="I317" s="467"/>
      <c r="J317" s="467"/>
      <c r="K317" s="467"/>
      <c r="L317" s="467"/>
      <c r="M317" s="467"/>
    </row>
    <row r="319" spans="2:13" ht="15.75" x14ac:dyDescent="0.25">
      <c r="B319" s="347" t="s">
        <v>445</v>
      </c>
      <c r="C319" s="347"/>
      <c r="D319" s="347"/>
      <c r="E319" s="347"/>
      <c r="F319" s="347"/>
      <c r="H319" s="456" t="s">
        <v>446</v>
      </c>
      <c r="I319" s="456"/>
      <c r="J319" s="456"/>
      <c r="K319" s="456"/>
      <c r="L319" s="456"/>
      <c r="M319" s="456"/>
    </row>
    <row r="320" spans="2:13" x14ac:dyDescent="0.25">
      <c r="B320" s="433" t="s">
        <v>279</v>
      </c>
      <c r="C320" s="433" t="s">
        <v>85</v>
      </c>
      <c r="D320" s="475" t="s">
        <v>42</v>
      </c>
      <c r="E320" s="433" t="s">
        <v>47</v>
      </c>
      <c r="F320" s="475" t="s">
        <v>89</v>
      </c>
    </row>
    <row r="321" spans="2:7" ht="22.5" customHeight="1" x14ac:dyDescent="0.25">
      <c r="B321" s="474"/>
      <c r="C321" s="435"/>
      <c r="D321" s="475"/>
      <c r="E321" s="435"/>
      <c r="F321" s="475"/>
    </row>
    <row r="322" spans="2:7" x14ac:dyDescent="0.25">
      <c r="B322" s="261" t="s">
        <v>291</v>
      </c>
      <c r="C322" s="27">
        <v>4396</v>
      </c>
      <c r="D322" s="27">
        <v>5710</v>
      </c>
      <c r="E322" s="27">
        <v>230</v>
      </c>
      <c r="F322" s="27">
        <v>98023466</v>
      </c>
      <c r="G322" s="97">
        <f>F322/F324</f>
        <v>0.43097878147349022</v>
      </c>
    </row>
    <row r="323" spans="2:7" x14ac:dyDescent="0.25">
      <c r="B323" s="262" t="s">
        <v>58</v>
      </c>
      <c r="C323" s="27">
        <v>5248</v>
      </c>
      <c r="D323" s="27">
        <v>6857</v>
      </c>
      <c r="E323" s="27">
        <v>167</v>
      </c>
      <c r="F323" s="27">
        <v>129420367</v>
      </c>
      <c r="G323" s="97">
        <f>F323/F324</f>
        <v>0.56902121852650978</v>
      </c>
    </row>
    <row r="324" spans="2:7" x14ac:dyDescent="0.25">
      <c r="B324" s="307" t="s">
        <v>3</v>
      </c>
      <c r="C324" s="12">
        <f>C322+C323</f>
        <v>9644</v>
      </c>
      <c r="D324" s="12">
        <f>D322+D323</f>
        <v>12567</v>
      </c>
      <c r="E324" s="12">
        <f>E322+E323</f>
        <v>397</v>
      </c>
      <c r="F324" s="12">
        <f>F322+F323</f>
        <v>227443833</v>
      </c>
      <c r="G324" s="96">
        <v>1</v>
      </c>
    </row>
    <row r="329" spans="2:7" ht="18.75" x14ac:dyDescent="0.25">
      <c r="B329" s="464" t="s">
        <v>447</v>
      </c>
      <c r="C329" s="464"/>
      <c r="D329" s="464"/>
      <c r="E329" s="464"/>
      <c r="F329" s="464"/>
    </row>
    <row r="330" spans="2:7" x14ac:dyDescent="0.25">
      <c r="B330" s="477"/>
      <c r="C330" s="478"/>
      <c r="D330" s="251" t="s">
        <v>39</v>
      </c>
      <c r="E330" s="252" t="s">
        <v>40</v>
      </c>
      <c r="F330" s="253" t="s">
        <v>48</v>
      </c>
    </row>
    <row r="331" spans="2:7" x14ac:dyDescent="0.25">
      <c r="B331" s="476" t="s">
        <v>85</v>
      </c>
      <c r="C331" s="49" t="s">
        <v>33</v>
      </c>
      <c r="D331" s="49">
        <v>1237</v>
      </c>
      <c r="E331" s="49">
        <v>2137</v>
      </c>
      <c r="F331" s="49">
        <v>1874</v>
      </c>
    </row>
    <row r="332" spans="2:7" x14ac:dyDescent="0.25">
      <c r="B332" s="476"/>
      <c r="C332" s="49" t="s">
        <v>32</v>
      </c>
      <c r="D332" s="49">
        <v>520</v>
      </c>
      <c r="E332" s="49">
        <v>1957</v>
      </c>
      <c r="F332" s="49">
        <v>1919</v>
      </c>
    </row>
    <row r="333" spans="2:7" x14ac:dyDescent="0.25">
      <c r="B333" s="476"/>
      <c r="C333" s="73" t="s">
        <v>3</v>
      </c>
      <c r="D333" s="73">
        <f>D331+D332</f>
        <v>1757</v>
      </c>
      <c r="E333" s="73">
        <f>E331+E332</f>
        <v>4094</v>
      </c>
      <c r="F333" s="73">
        <f>F331+F332</f>
        <v>3793</v>
      </c>
    </row>
    <row r="334" spans="2:7" x14ac:dyDescent="0.25">
      <c r="B334" s="423" t="s">
        <v>42</v>
      </c>
      <c r="C334" s="49" t="s">
        <v>33</v>
      </c>
      <c r="D334" s="49">
        <v>1451</v>
      </c>
      <c r="E334" s="49">
        <v>3118</v>
      </c>
      <c r="F334" s="49">
        <v>2288</v>
      </c>
    </row>
    <row r="335" spans="2:7" x14ac:dyDescent="0.25">
      <c r="B335" s="423"/>
      <c r="C335" s="49" t="s">
        <v>32</v>
      </c>
      <c r="D335" s="49">
        <v>650</v>
      </c>
      <c r="E335" s="49">
        <v>2529</v>
      </c>
      <c r="F335" s="49">
        <v>2531</v>
      </c>
    </row>
    <row r="336" spans="2:7" x14ac:dyDescent="0.25">
      <c r="B336" s="423"/>
      <c r="C336" s="73" t="s">
        <v>3</v>
      </c>
      <c r="D336" s="73">
        <f>D334+D335</f>
        <v>2101</v>
      </c>
      <c r="E336" s="73">
        <f>E334+E335</f>
        <v>5647</v>
      </c>
      <c r="F336" s="73">
        <f>F334+F335</f>
        <v>4819</v>
      </c>
    </row>
    <row r="337" spans="2:9" x14ac:dyDescent="0.25">
      <c r="B337" s="423" t="s">
        <v>47</v>
      </c>
      <c r="C337" s="49" t="s">
        <v>33</v>
      </c>
      <c r="D337" s="49">
        <v>21</v>
      </c>
      <c r="E337" s="49">
        <v>95</v>
      </c>
      <c r="F337" s="49">
        <v>51</v>
      </c>
    </row>
    <row r="338" spans="2:9" x14ac:dyDescent="0.25">
      <c r="B338" s="423"/>
      <c r="C338" s="49" t="s">
        <v>32</v>
      </c>
      <c r="D338" s="49">
        <v>15</v>
      </c>
      <c r="E338" s="49">
        <v>132</v>
      </c>
      <c r="F338" s="49">
        <v>83</v>
      </c>
    </row>
    <row r="339" spans="2:9" x14ac:dyDescent="0.25">
      <c r="B339" s="423"/>
      <c r="C339" s="73" t="s">
        <v>3</v>
      </c>
      <c r="D339" s="73">
        <f>D337+D338</f>
        <v>36</v>
      </c>
      <c r="E339" s="73">
        <f>E337+E338</f>
        <v>227</v>
      </c>
      <c r="F339" s="73">
        <f>F337+F338</f>
        <v>134</v>
      </c>
    </row>
    <row r="340" spans="2:9" x14ac:dyDescent="0.25">
      <c r="B340" s="423" t="s">
        <v>50</v>
      </c>
      <c r="C340" s="49" t="s">
        <v>33</v>
      </c>
      <c r="D340" s="84">
        <v>59960083</v>
      </c>
      <c r="E340" s="84">
        <v>35077779</v>
      </c>
      <c r="F340" s="84">
        <v>34382505</v>
      </c>
    </row>
    <row r="341" spans="2:9" x14ac:dyDescent="0.25">
      <c r="B341" s="423"/>
      <c r="C341" s="49" t="s">
        <v>32</v>
      </c>
      <c r="D341" s="84">
        <v>28242255</v>
      </c>
      <c r="E341" s="84">
        <v>33699885</v>
      </c>
      <c r="F341" s="84">
        <v>36081326</v>
      </c>
    </row>
    <row r="342" spans="2:9" x14ac:dyDescent="0.25">
      <c r="B342" s="423"/>
      <c r="C342" s="73" t="s">
        <v>3</v>
      </c>
      <c r="D342" s="263">
        <f>D340+D341</f>
        <v>88202338</v>
      </c>
      <c r="E342" s="263">
        <f>E340+E341</f>
        <v>68777664</v>
      </c>
      <c r="F342" s="263">
        <f>F340+F341</f>
        <v>70463831</v>
      </c>
      <c r="G342" s="125">
        <f>D342+E342+F342</f>
        <v>227443833</v>
      </c>
    </row>
    <row r="344" spans="2:9" ht="15.75" x14ac:dyDescent="0.25">
      <c r="B344" s="396" t="s">
        <v>448</v>
      </c>
      <c r="C344" s="396"/>
      <c r="D344" s="396"/>
      <c r="E344" s="396"/>
      <c r="F344" s="396"/>
      <c r="G344" s="396"/>
      <c r="H344" s="396"/>
    </row>
    <row r="345" spans="2:9" x14ac:dyDescent="0.25">
      <c r="B345" s="428"/>
      <c r="C345" s="427" t="s">
        <v>92</v>
      </c>
      <c r="D345" s="427"/>
      <c r="E345" s="427"/>
      <c r="F345" s="427"/>
      <c r="G345" s="427"/>
      <c r="H345" s="427"/>
    </row>
    <row r="346" spans="2:9" x14ac:dyDescent="0.25">
      <c r="B346" s="428"/>
      <c r="C346" s="426" t="s">
        <v>62</v>
      </c>
      <c r="D346" s="426"/>
      <c r="E346" s="426" t="s">
        <v>93</v>
      </c>
      <c r="F346" s="426"/>
      <c r="G346" s="426" t="s">
        <v>64</v>
      </c>
      <c r="H346" s="426"/>
    </row>
    <row r="347" spans="2:9" ht="51" x14ac:dyDescent="0.25">
      <c r="B347" s="428"/>
      <c r="C347" s="90" t="s">
        <v>94</v>
      </c>
      <c r="D347" s="90" t="s">
        <v>91</v>
      </c>
      <c r="E347" s="90" t="s">
        <v>94</v>
      </c>
      <c r="F347" s="65" t="s">
        <v>91</v>
      </c>
      <c r="G347" s="90" t="s">
        <v>94</v>
      </c>
      <c r="H347" s="20" t="s">
        <v>91</v>
      </c>
    </row>
    <row r="348" spans="2:9" x14ac:dyDescent="0.25">
      <c r="B348" s="257" t="s">
        <v>39</v>
      </c>
      <c r="C348" s="20">
        <v>2132</v>
      </c>
      <c r="D348" s="107">
        <f>C348/C351</f>
        <v>0.16705845478765083</v>
      </c>
      <c r="E348" s="20">
        <v>5</v>
      </c>
      <c r="F348" s="107">
        <f>E348/E351</f>
        <v>2.5773195876288658E-2</v>
      </c>
      <c r="G348" s="20">
        <v>0</v>
      </c>
      <c r="H348" s="107">
        <f>G348/G351</f>
        <v>0</v>
      </c>
    </row>
    <row r="349" spans="2:9" x14ac:dyDescent="0.25">
      <c r="B349" s="256" t="s">
        <v>40</v>
      </c>
      <c r="C349" s="20">
        <v>5753</v>
      </c>
      <c r="D349" s="107">
        <f>C349/C351</f>
        <v>0.45079141200438805</v>
      </c>
      <c r="E349" s="20">
        <v>117</v>
      </c>
      <c r="F349" s="107">
        <f>E349/E351</f>
        <v>0.60309278350515461</v>
      </c>
      <c r="G349" s="20">
        <v>4</v>
      </c>
      <c r="H349" s="107">
        <f>G349/G351</f>
        <v>0.5</v>
      </c>
    </row>
    <row r="350" spans="2:9" x14ac:dyDescent="0.25">
      <c r="B350" s="255" t="s">
        <v>48</v>
      </c>
      <c r="C350" s="20">
        <v>4877</v>
      </c>
      <c r="D350" s="107">
        <f>C350/C351</f>
        <v>0.38215013320796115</v>
      </c>
      <c r="E350" s="20">
        <v>72</v>
      </c>
      <c r="F350" s="107">
        <f>E350/E351</f>
        <v>0.37113402061855671</v>
      </c>
      <c r="G350" s="20">
        <v>4</v>
      </c>
      <c r="H350" s="107">
        <f>G350/G351</f>
        <v>0.5</v>
      </c>
      <c r="I350" s="106" t="s">
        <v>3</v>
      </c>
    </row>
    <row r="351" spans="2:9" x14ac:dyDescent="0.25">
      <c r="B351" s="314" t="s">
        <v>90</v>
      </c>
      <c r="C351" s="322">
        <f>C348+C349+C350</f>
        <v>12762</v>
      </c>
      <c r="D351" s="45">
        <v>1</v>
      </c>
      <c r="E351" s="322">
        <f>E348+E349+E350</f>
        <v>194</v>
      </c>
      <c r="F351" s="45">
        <v>1</v>
      </c>
      <c r="G351" s="322">
        <f>G348+G349+G350</f>
        <v>8</v>
      </c>
      <c r="H351" s="45">
        <v>1</v>
      </c>
      <c r="I351" s="106">
        <f>C351+E351+G351</f>
        <v>12964</v>
      </c>
    </row>
    <row r="352" spans="2:9" x14ac:dyDescent="0.25">
      <c r="B352" s="89" t="s">
        <v>36</v>
      </c>
      <c r="C352" s="424">
        <f>C351/I351</f>
        <v>0.98441838938599202</v>
      </c>
      <c r="D352" s="425"/>
      <c r="E352" s="424">
        <f>E351/I351</f>
        <v>1.4964517124344339E-2</v>
      </c>
      <c r="F352" s="425"/>
      <c r="G352" s="424">
        <f>G351/I351</f>
        <v>6.1709348966368404E-4</v>
      </c>
      <c r="H352" s="425"/>
      <c r="I352" s="108">
        <v>1</v>
      </c>
    </row>
    <row r="354" spans="2:12" ht="29.25" customHeight="1" x14ac:dyDescent="0.25">
      <c r="B354" s="347" t="s">
        <v>449</v>
      </c>
      <c r="C354" s="347"/>
      <c r="D354" s="347"/>
    </row>
    <row r="355" spans="2:12" x14ac:dyDescent="0.25">
      <c r="B355" s="3"/>
      <c r="C355" s="3" t="s">
        <v>76</v>
      </c>
      <c r="D355" s="3" t="s">
        <v>36</v>
      </c>
    </row>
    <row r="356" spans="2:12" x14ac:dyDescent="0.25">
      <c r="B356" s="3" t="s">
        <v>39</v>
      </c>
      <c r="C356" s="57">
        <v>88202338</v>
      </c>
      <c r="D356" s="53">
        <f>C356/C359</f>
        <v>0.38779832733473146</v>
      </c>
    </row>
    <row r="357" spans="2:12" x14ac:dyDescent="0.25">
      <c r="B357" s="3" t="s">
        <v>40</v>
      </c>
      <c r="C357" s="57">
        <v>68777664</v>
      </c>
      <c r="D357" s="53">
        <f>C357/C359</f>
        <v>0.30239405963581345</v>
      </c>
    </row>
    <row r="358" spans="2:12" x14ac:dyDescent="0.25">
      <c r="B358" s="3" t="s">
        <v>48</v>
      </c>
      <c r="C358" s="57">
        <v>70463831</v>
      </c>
      <c r="D358" s="53">
        <f>C358/C359</f>
        <v>0.30980761302945503</v>
      </c>
    </row>
    <row r="359" spans="2:12" x14ac:dyDescent="0.25">
      <c r="B359" s="3" t="s">
        <v>3</v>
      </c>
      <c r="C359" s="57">
        <f>C356+C357+C358</f>
        <v>227443833</v>
      </c>
      <c r="D359" s="53">
        <v>1</v>
      </c>
    </row>
    <row r="361" spans="2:12" ht="54" customHeight="1" x14ac:dyDescent="0.25"/>
    <row r="363" spans="2:12" ht="25.5" x14ac:dyDescent="0.35">
      <c r="B363" s="480" t="s">
        <v>83</v>
      </c>
      <c r="C363" s="480"/>
      <c r="D363" s="480"/>
      <c r="E363" s="480"/>
      <c r="F363" s="480"/>
      <c r="G363" s="480"/>
      <c r="H363" s="480"/>
      <c r="I363" s="480"/>
      <c r="J363" s="480"/>
      <c r="K363" s="480"/>
      <c r="L363" s="480"/>
    </row>
    <row r="365" spans="2:12" ht="46.5" customHeight="1" x14ac:dyDescent="0.25">
      <c r="B365" s="347" t="s">
        <v>95</v>
      </c>
      <c r="C365" s="347"/>
      <c r="D365" s="347"/>
    </row>
    <row r="366" spans="2:12" ht="18.600000000000001" customHeight="1" x14ac:dyDescent="0.25">
      <c r="B366" s="39"/>
      <c r="C366" s="75" t="s">
        <v>49</v>
      </c>
      <c r="D366" s="76" t="s">
        <v>36</v>
      </c>
    </row>
    <row r="367" spans="2:12" ht="15.75" x14ac:dyDescent="0.25">
      <c r="B367" s="36" t="s">
        <v>32</v>
      </c>
      <c r="C367" s="57">
        <v>59929630</v>
      </c>
      <c r="D367" s="54">
        <f>C367/C369</f>
        <v>0.65931229859249096</v>
      </c>
    </row>
    <row r="368" spans="2:12" ht="15.75" x14ac:dyDescent="0.25">
      <c r="B368" s="36" t="s">
        <v>33</v>
      </c>
      <c r="C368" s="57">
        <v>30967552</v>
      </c>
      <c r="D368" s="54">
        <f>C368/C369</f>
        <v>0.34068770140750898</v>
      </c>
    </row>
    <row r="369" spans="2:10" ht="15.75" x14ac:dyDescent="0.25">
      <c r="B369" s="36" t="s">
        <v>3</v>
      </c>
      <c r="C369" s="57">
        <f>C367+C368</f>
        <v>90897182</v>
      </c>
      <c r="D369" s="53">
        <v>1</v>
      </c>
    </row>
    <row r="374" spans="2:10" ht="33" customHeight="1" x14ac:dyDescent="0.25">
      <c r="B374" s="347" t="s">
        <v>292</v>
      </c>
      <c r="C374" s="347"/>
      <c r="D374" s="347"/>
      <c r="E374" s="347"/>
      <c r="F374" s="431"/>
      <c r="G374" s="347"/>
    </row>
    <row r="375" spans="2:10" x14ac:dyDescent="0.25">
      <c r="B375" s="426" t="s">
        <v>279</v>
      </c>
      <c r="C375" s="494" t="s">
        <v>96</v>
      </c>
      <c r="D375" s="421" t="s">
        <v>85</v>
      </c>
      <c r="E375" s="404" t="s">
        <v>42</v>
      </c>
      <c r="F375" s="423" t="s">
        <v>47</v>
      </c>
      <c r="G375" s="492" t="s">
        <v>97</v>
      </c>
      <c r="J375" s="111"/>
    </row>
    <row r="376" spans="2:10" ht="24" customHeight="1" x14ac:dyDescent="0.25">
      <c r="B376" s="426"/>
      <c r="C376" s="495"/>
      <c r="D376" s="422"/>
      <c r="E376" s="404"/>
      <c r="F376" s="423"/>
      <c r="G376" s="493"/>
    </row>
    <row r="377" spans="2:10" ht="20.45" customHeight="1" x14ac:dyDescent="0.25">
      <c r="B377" s="254" t="s">
        <v>32</v>
      </c>
      <c r="C377" s="110" t="s">
        <v>441</v>
      </c>
      <c r="D377" s="112">
        <v>68</v>
      </c>
      <c r="E377" s="112">
        <v>332</v>
      </c>
      <c r="F377" s="260">
        <v>45</v>
      </c>
      <c r="G377" s="113">
        <v>40657480</v>
      </c>
    </row>
    <row r="378" spans="2:10" ht="23.25" customHeight="1" x14ac:dyDescent="0.3">
      <c r="B378" s="18"/>
      <c r="C378" s="109" t="s">
        <v>431</v>
      </c>
      <c r="D378" s="112">
        <v>97</v>
      </c>
      <c r="E378" s="112">
        <v>223</v>
      </c>
      <c r="F378" s="112">
        <v>26</v>
      </c>
      <c r="G378" s="113">
        <v>7227133</v>
      </c>
      <c r="I378" s="1"/>
    </row>
    <row r="379" spans="2:10" ht="19.149999999999999" customHeight="1" x14ac:dyDescent="0.3">
      <c r="B379" s="18"/>
      <c r="C379" s="109" t="s">
        <v>98</v>
      </c>
      <c r="D379" s="112">
        <v>726</v>
      </c>
      <c r="E379" s="113">
        <v>1355</v>
      </c>
      <c r="F379" s="112">
        <v>30</v>
      </c>
      <c r="G379" s="113">
        <v>12045017</v>
      </c>
      <c r="I379" s="1"/>
    </row>
    <row r="380" spans="2:10" x14ac:dyDescent="0.25">
      <c r="B380" s="18"/>
      <c r="C380" s="116" t="s">
        <v>3</v>
      </c>
      <c r="D380" s="114">
        <f>D377+D378+D379</f>
        <v>891</v>
      </c>
      <c r="E380" s="115">
        <f>E377+E378+E379</f>
        <v>1910</v>
      </c>
      <c r="F380" s="114">
        <f>F377+F378+F379</f>
        <v>101</v>
      </c>
      <c r="G380" s="115">
        <f>G377+G378+G379</f>
        <v>59929630</v>
      </c>
    </row>
    <row r="381" spans="2:10" ht="18" customHeight="1" x14ac:dyDescent="0.25">
      <c r="B381" s="258" t="s">
        <v>33</v>
      </c>
      <c r="C381" s="110" t="s">
        <v>441</v>
      </c>
      <c r="D381" s="112">
        <v>38</v>
      </c>
      <c r="E381" s="112">
        <v>143</v>
      </c>
      <c r="F381" s="112">
        <v>9</v>
      </c>
      <c r="G381" s="113">
        <v>19767494</v>
      </c>
    </row>
    <row r="382" spans="2:10" ht="24" customHeight="1" x14ac:dyDescent="0.25">
      <c r="B382" s="18"/>
      <c r="C382" s="109" t="s">
        <v>431</v>
      </c>
      <c r="D382" s="112">
        <v>42</v>
      </c>
      <c r="E382" s="112">
        <v>93</v>
      </c>
      <c r="F382" s="112">
        <v>8</v>
      </c>
      <c r="G382" s="113">
        <v>3497175</v>
      </c>
    </row>
    <row r="383" spans="2:10" ht="17.45" customHeight="1" x14ac:dyDescent="0.25">
      <c r="B383" s="18"/>
      <c r="C383" s="117" t="s">
        <v>98</v>
      </c>
      <c r="D383" s="112">
        <v>473</v>
      </c>
      <c r="E383" s="112">
        <v>584</v>
      </c>
      <c r="F383" s="112">
        <v>9</v>
      </c>
      <c r="G383" s="113">
        <v>7702883</v>
      </c>
    </row>
    <row r="384" spans="2:10" x14ac:dyDescent="0.25">
      <c r="B384" s="18"/>
      <c r="C384" s="116" t="s">
        <v>3</v>
      </c>
      <c r="D384" s="114">
        <f>D381+D382+D383</f>
        <v>553</v>
      </c>
      <c r="E384" s="114">
        <f>E381+E382+E383</f>
        <v>820</v>
      </c>
      <c r="F384" s="114">
        <f>F381+F382+F383</f>
        <v>26</v>
      </c>
      <c r="G384" s="115">
        <f>G381+G382+G383</f>
        <v>30967552</v>
      </c>
    </row>
    <row r="385" spans="2:9" ht="15.6" customHeight="1" x14ac:dyDescent="0.25">
      <c r="B385" s="303" t="s">
        <v>3</v>
      </c>
      <c r="C385" s="110" t="s">
        <v>441</v>
      </c>
      <c r="D385" s="112">
        <f t="shared" ref="D385:G388" si="7">D377+D381</f>
        <v>106</v>
      </c>
      <c r="E385" s="112">
        <f t="shared" si="7"/>
        <v>475</v>
      </c>
      <c r="F385" s="112">
        <f t="shared" si="7"/>
        <v>54</v>
      </c>
      <c r="G385" s="113">
        <f t="shared" si="7"/>
        <v>60424974</v>
      </c>
    </row>
    <row r="386" spans="2:9" ht="25.5" customHeight="1" x14ac:dyDescent="0.25">
      <c r="B386" s="18"/>
      <c r="C386" s="109" t="s">
        <v>431</v>
      </c>
      <c r="D386" s="112">
        <f t="shared" si="7"/>
        <v>139</v>
      </c>
      <c r="E386" s="112">
        <f t="shared" si="7"/>
        <v>316</v>
      </c>
      <c r="F386" s="112">
        <f t="shared" si="7"/>
        <v>34</v>
      </c>
      <c r="G386" s="113">
        <f t="shared" si="7"/>
        <v>10724308</v>
      </c>
    </row>
    <row r="387" spans="2:9" ht="15.6" customHeight="1" x14ac:dyDescent="0.25">
      <c r="B387" s="18"/>
      <c r="C387" s="109" t="s">
        <v>98</v>
      </c>
      <c r="D387" s="112">
        <f t="shared" si="7"/>
        <v>1199</v>
      </c>
      <c r="E387" s="112">
        <f t="shared" si="7"/>
        <v>1939</v>
      </c>
      <c r="F387" s="112">
        <f t="shared" si="7"/>
        <v>39</v>
      </c>
      <c r="G387" s="113">
        <f t="shared" si="7"/>
        <v>19747900</v>
      </c>
    </row>
    <row r="388" spans="2:9" x14ac:dyDescent="0.25">
      <c r="B388" s="18"/>
      <c r="C388" s="307" t="s">
        <v>5</v>
      </c>
      <c r="D388" s="308">
        <f t="shared" si="7"/>
        <v>1444</v>
      </c>
      <c r="E388" s="308">
        <f t="shared" si="7"/>
        <v>2730</v>
      </c>
      <c r="F388" s="308">
        <f t="shared" si="7"/>
        <v>127</v>
      </c>
      <c r="G388" s="309">
        <f t="shared" si="7"/>
        <v>90897182</v>
      </c>
    </row>
    <row r="390" spans="2:9" ht="32.450000000000003" customHeight="1" x14ac:dyDescent="0.25">
      <c r="B390" s="347" t="s">
        <v>100</v>
      </c>
      <c r="C390" s="347"/>
      <c r="D390" s="347"/>
      <c r="E390" s="347"/>
      <c r="F390" s="347"/>
      <c r="G390" s="347"/>
      <c r="H390" s="347"/>
    </row>
    <row r="391" spans="2:9" x14ac:dyDescent="0.25">
      <c r="B391" s="460" t="s">
        <v>99</v>
      </c>
      <c r="C391" s="427" t="s">
        <v>92</v>
      </c>
      <c r="D391" s="427"/>
      <c r="E391" s="427"/>
      <c r="F391" s="427"/>
      <c r="G391" s="427"/>
      <c r="H391" s="427"/>
    </row>
    <row r="392" spans="2:9" x14ac:dyDescent="0.25">
      <c r="B392" s="496"/>
      <c r="C392" s="426" t="s">
        <v>62</v>
      </c>
      <c r="D392" s="426"/>
      <c r="E392" s="426" t="s">
        <v>93</v>
      </c>
      <c r="F392" s="426"/>
      <c r="G392" s="426" t="s">
        <v>64</v>
      </c>
      <c r="H392" s="426"/>
    </row>
    <row r="393" spans="2:9" ht="51" x14ac:dyDescent="0.25">
      <c r="B393" s="461"/>
      <c r="C393" s="90" t="s">
        <v>94</v>
      </c>
      <c r="D393" s="90" t="s">
        <v>0</v>
      </c>
      <c r="E393" s="90" t="s">
        <v>94</v>
      </c>
      <c r="F393" s="90" t="s">
        <v>0</v>
      </c>
      <c r="G393" s="90" t="s">
        <v>94</v>
      </c>
      <c r="H393" s="90" t="s">
        <v>0</v>
      </c>
    </row>
    <row r="394" spans="2:9" ht="25.5" x14ac:dyDescent="0.25">
      <c r="B394" s="310" t="s">
        <v>442</v>
      </c>
      <c r="C394" s="20">
        <v>529</v>
      </c>
      <c r="D394" s="107">
        <f>C394/C397</f>
        <v>0.19578090303478904</v>
      </c>
      <c r="E394" s="20">
        <v>0</v>
      </c>
      <c r="F394" s="107">
        <f>E394/E397</f>
        <v>0</v>
      </c>
      <c r="G394" s="20">
        <v>0</v>
      </c>
      <c r="H394" s="107">
        <f>G394/G397</f>
        <v>0</v>
      </c>
    </row>
    <row r="395" spans="2:9" ht="38.25" x14ac:dyDescent="0.25">
      <c r="B395" s="307" t="s">
        <v>431</v>
      </c>
      <c r="C395" s="20">
        <v>335</v>
      </c>
      <c r="D395" s="107">
        <f>C395/C397</f>
        <v>0.12398223538119911</v>
      </c>
      <c r="E395" s="20">
        <v>13</v>
      </c>
      <c r="F395" s="107">
        <f>E395/E397</f>
        <v>0.10569105691056911</v>
      </c>
      <c r="G395" s="20">
        <v>2</v>
      </c>
      <c r="H395" s="107">
        <f>G395/G397</f>
        <v>6.25E-2</v>
      </c>
    </row>
    <row r="396" spans="2:9" ht="25.5" x14ac:dyDescent="0.25">
      <c r="B396" s="307" t="s">
        <v>98</v>
      </c>
      <c r="C396" s="20">
        <v>1838</v>
      </c>
      <c r="D396" s="107">
        <f>C396/C397</f>
        <v>0.68023686158401186</v>
      </c>
      <c r="E396" s="20">
        <v>110</v>
      </c>
      <c r="F396" s="107">
        <f>E396/E397</f>
        <v>0.89430894308943087</v>
      </c>
      <c r="G396" s="20">
        <v>30</v>
      </c>
      <c r="H396" s="107">
        <f>G396/G397</f>
        <v>0.9375</v>
      </c>
    </row>
    <row r="397" spans="2:9" x14ac:dyDescent="0.25">
      <c r="B397" s="314" t="s">
        <v>90</v>
      </c>
      <c r="C397" s="322">
        <f>C394+C395+C396</f>
        <v>2702</v>
      </c>
      <c r="D397" s="45">
        <v>1</v>
      </c>
      <c r="E397" s="322">
        <f>E394+E395+E396</f>
        <v>123</v>
      </c>
      <c r="F397" s="45">
        <v>1</v>
      </c>
      <c r="G397" s="322">
        <f>G394+G395+G396</f>
        <v>32</v>
      </c>
      <c r="H397" s="45">
        <v>1</v>
      </c>
      <c r="I397">
        <f>C397+E397+G397</f>
        <v>2857</v>
      </c>
    </row>
    <row r="398" spans="2:9" x14ac:dyDescent="0.25">
      <c r="B398" s="89" t="s">
        <v>36</v>
      </c>
      <c r="C398" s="424">
        <f>C397/I397</f>
        <v>0.94574728736436819</v>
      </c>
      <c r="D398" s="425"/>
      <c r="E398" s="424">
        <f>E397/I397</f>
        <v>4.305215260763038E-2</v>
      </c>
      <c r="F398" s="425"/>
      <c r="G398" s="424">
        <f>G397/I397</f>
        <v>1.12005600280014E-2</v>
      </c>
      <c r="H398" s="425"/>
      <c r="I398" s="96">
        <v>1</v>
      </c>
    </row>
    <row r="400" spans="2:9" ht="35.450000000000003" customHeight="1" x14ac:dyDescent="0.25">
      <c r="B400" s="445" t="s">
        <v>371</v>
      </c>
      <c r="C400" s="445"/>
      <c r="D400" s="445"/>
      <c r="E400" s="445"/>
      <c r="F400" s="445"/>
    </row>
    <row r="401" spans="2:8" ht="39" x14ac:dyDescent="0.25">
      <c r="B401" s="92"/>
      <c r="C401" s="89" t="s">
        <v>85</v>
      </c>
      <c r="D401" s="91" t="s">
        <v>443</v>
      </c>
      <c r="E401" s="83" t="s">
        <v>47</v>
      </c>
      <c r="F401" s="91" t="s">
        <v>97</v>
      </c>
    </row>
    <row r="402" spans="2:8" x14ac:dyDescent="0.25">
      <c r="B402" s="89" t="s">
        <v>32</v>
      </c>
      <c r="C402" s="20">
        <v>6</v>
      </c>
      <c r="D402" s="20">
        <v>6</v>
      </c>
      <c r="E402" s="49">
        <v>0</v>
      </c>
      <c r="F402" s="27">
        <v>327785</v>
      </c>
    </row>
    <row r="403" spans="2:8" x14ac:dyDescent="0.25">
      <c r="B403" s="89" t="s">
        <v>33</v>
      </c>
      <c r="C403" s="20">
        <v>16</v>
      </c>
      <c r="D403" s="20">
        <v>47</v>
      </c>
      <c r="E403" s="49">
        <v>0</v>
      </c>
      <c r="F403" s="27">
        <v>439065</v>
      </c>
    </row>
    <row r="404" spans="2:8" x14ac:dyDescent="0.25">
      <c r="B404" s="303" t="s">
        <v>3</v>
      </c>
      <c r="C404" s="323">
        <f>C402+C403</f>
        <v>22</v>
      </c>
      <c r="D404" s="323">
        <f>D402+D403</f>
        <v>53</v>
      </c>
      <c r="E404" s="312">
        <f>E402+E403</f>
        <v>0</v>
      </c>
      <c r="F404" s="323">
        <f>F402+F403</f>
        <v>766850</v>
      </c>
    </row>
    <row r="406" spans="2:8" ht="31.9" customHeight="1" x14ac:dyDescent="0.25">
      <c r="B406" s="445" t="s">
        <v>444</v>
      </c>
      <c r="C406" s="445"/>
      <c r="D406" s="445"/>
      <c r="E406" s="445"/>
      <c r="F406" s="445"/>
      <c r="G406" s="445"/>
    </row>
    <row r="407" spans="2:8" x14ac:dyDescent="0.25">
      <c r="B407" s="427" t="s">
        <v>92</v>
      </c>
      <c r="C407" s="427"/>
      <c r="D407" s="427"/>
      <c r="E407" s="427"/>
      <c r="F407" s="427"/>
      <c r="G407" s="427"/>
    </row>
    <row r="408" spans="2:8" x14ac:dyDescent="0.25">
      <c r="B408" s="473" t="s">
        <v>62</v>
      </c>
      <c r="C408" s="473"/>
      <c r="D408" s="473" t="s">
        <v>93</v>
      </c>
      <c r="E408" s="473"/>
      <c r="F408" s="473" t="s">
        <v>64</v>
      </c>
      <c r="G408" s="473"/>
    </row>
    <row r="409" spans="2:8" ht="48" customHeight="1" x14ac:dyDescent="0.25">
      <c r="B409" s="90" t="s">
        <v>94</v>
      </c>
      <c r="C409" s="90" t="s">
        <v>91</v>
      </c>
      <c r="D409" s="90" t="s">
        <v>94</v>
      </c>
      <c r="E409" s="65" t="s">
        <v>91</v>
      </c>
      <c r="F409" s="90" t="s">
        <v>94</v>
      </c>
      <c r="G409" s="20" t="s">
        <v>91</v>
      </c>
    </row>
    <row r="410" spans="2:8" x14ac:dyDescent="0.25">
      <c r="B410" s="20">
        <v>50</v>
      </c>
      <c r="C410" s="324">
        <f>B410/H410</f>
        <v>0.94339622641509435</v>
      </c>
      <c r="D410" s="20">
        <v>1</v>
      </c>
      <c r="E410" s="324">
        <f>D410/H410</f>
        <v>1.8867924528301886E-2</v>
      </c>
      <c r="F410" s="20">
        <v>2</v>
      </c>
      <c r="G410" s="324">
        <f>F410/H410</f>
        <v>3.7735849056603772E-2</v>
      </c>
      <c r="H410">
        <f>B410+D410+F410</f>
        <v>53</v>
      </c>
    </row>
    <row r="412" spans="2:8" ht="77.25" customHeight="1" x14ac:dyDescent="0.35">
      <c r="B412" s="480" t="s">
        <v>84</v>
      </c>
      <c r="C412" s="480"/>
      <c r="D412" s="480"/>
      <c r="E412" s="480"/>
      <c r="F412" s="480"/>
    </row>
    <row r="414" spans="2:8" ht="31.15" customHeight="1" x14ac:dyDescent="0.25">
      <c r="B414" s="445" t="s">
        <v>117</v>
      </c>
      <c r="C414" s="445"/>
      <c r="D414" s="445"/>
    </row>
    <row r="415" spans="2:8" ht="67.900000000000006" customHeight="1" x14ac:dyDescent="0.3">
      <c r="B415" s="118" t="s">
        <v>101</v>
      </c>
      <c r="C415" s="118" t="s">
        <v>42</v>
      </c>
      <c r="D415" s="118" t="s">
        <v>102</v>
      </c>
      <c r="E415" s="1"/>
    </row>
    <row r="416" spans="2:8" x14ac:dyDescent="0.25">
      <c r="B416" s="103">
        <v>1</v>
      </c>
      <c r="C416" s="103">
        <v>2</v>
      </c>
      <c r="D416" s="103">
        <v>3</v>
      </c>
    </row>
    <row r="417" spans="2:5" x14ac:dyDescent="0.25">
      <c r="B417" s="71" t="s">
        <v>103</v>
      </c>
      <c r="C417" s="103">
        <v>208</v>
      </c>
      <c r="D417" s="119">
        <v>9635388</v>
      </c>
    </row>
    <row r="418" spans="2:5" x14ac:dyDescent="0.25">
      <c r="B418" s="71" t="s">
        <v>104</v>
      </c>
      <c r="C418" s="103">
        <v>67</v>
      </c>
      <c r="D418" s="119">
        <v>1063211</v>
      </c>
    </row>
    <row r="419" spans="2:5" x14ac:dyDescent="0.25">
      <c r="B419" s="71" t="s">
        <v>105</v>
      </c>
      <c r="C419" s="103">
        <v>0</v>
      </c>
      <c r="D419" s="103">
        <v>0</v>
      </c>
    </row>
    <row r="420" spans="2:5" x14ac:dyDescent="0.25">
      <c r="B420" s="71" t="s">
        <v>106</v>
      </c>
      <c r="C420" s="103">
        <v>9</v>
      </c>
      <c r="D420" s="103">
        <v>1755040</v>
      </c>
    </row>
    <row r="421" spans="2:5" x14ac:dyDescent="0.25">
      <c r="B421" s="71" t="s">
        <v>107</v>
      </c>
      <c r="C421" s="103">
        <v>0</v>
      </c>
      <c r="D421" s="103">
        <v>0</v>
      </c>
    </row>
    <row r="422" spans="2:5" x14ac:dyDescent="0.25">
      <c r="B422" s="71" t="s">
        <v>108</v>
      </c>
      <c r="C422" s="103">
        <v>41</v>
      </c>
      <c r="D422" s="119">
        <v>4186107</v>
      </c>
    </row>
    <row r="423" spans="2:5" x14ac:dyDescent="0.25">
      <c r="B423" s="71" t="s">
        <v>109</v>
      </c>
      <c r="C423" s="103">
        <v>63</v>
      </c>
      <c r="D423" s="119">
        <v>67507156</v>
      </c>
    </row>
    <row r="424" spans="2:5" x14ac:dyDescent="0.25">
      <c r="B424" s="71" t="s">
        <v>110</v>
      </c>
      <c r="C424" s="103">
        <v>53</v>
      </c>
      <c r="D424" s="119">
        <v>26436621</v>
      </c>
    </row>
    <row r="425" spans="2:5" x14ac:dyDescent="0.25">
      <c r="B425" s="71" t="s">
        <v>111</v>
      </c>
      <c r="C425" s="103">
        <v>21</v>
      </c>
      <c r="D425" s="119">
        <v>1017875</v>
      </c>
    </row>
    <row r="426" spans="2:5" x14ac:dyDescent="0.25">
      <c r="B426" s="71" t="s">
        <v>112</v>
      </c>
      <c r="C426" s="103">
        <v>0</v>
      </c>
      <c r="D426" s="103">
        <v>0</v>
      </c>
    </row>
    <row r="427" spans="2:5" x14ac:dyDescent="0.25">
      <c r="B427" s="71" t="s">
        <v>113</v>
      </c>
      <c r="C427" s="103">
        <v>0</v>
      </c>
      <c r="D427" s="103">
        <v>0</v>
      </c>
    </row>
    <row r="428" spans="2:5" x14ac:dyDescent="0.25">
      <c r="B428" s="71" t="s">
        <v>114</v>
      </c>
      <c r="C428" s="103">
        <v>0</v>
      </c>
      <c r="D428" s="119">
        <v>0</v>
      </c>
    </row>
    <row r="429" spans="2:5" x14ac:dyDescent="0.25">
      <c r="B429" s="71" t="s">
        <v>115</v>
      </c>
      <c r="C429" s="103">
        <v>0</v>
      </c>
      <c r="D429" s="119">
        <v>0</v>
      </c>
    </row>
    <row r="430" spans="2:5" x14ac:dyDescent="0.25">
      <c r="B430" s="71" t="s">
        <v>116</v>
      </c>
      <c r="C430" s="103">
        <v>22</v>
      </c>
      <c r="D430" s="119">
        <v>3052910</v>
      </c>
    </row>
    <row r="431" spans="2:5" x14ac:dyDescent="0.25">
      <c r="B431" s="318" t="s">
        <v>90</v>
      </c>
      <c r="C431" s="319">
        <f>C417+C418+C419+C420+C421+C422+C423+C424+C425+C426+C427+C428+C429+C430</f>
        <v>484</v>
      </c>
      <c r="D431" s="320">
        <f>D417+D418+D419+D420+D421+D422+D423+D424+D425+D426+D427+D428+D429+D430</f>
        <v>114654308</v>
      </c>
    </row>
    <row r="432" spans="2:5" ht="34.15" customHeight="1" x14ac:dyDescent="0.25">
      <c r="B432" s="488" t="s">
        <v>293</v>
      </c>
      <c r="C432" s="488"/>
      <c r="D432" s="488"/>
      <c r="E432" s="94"/>
    </row>
    <row r="433" spans="2:6" x14ac:dyDescent="0.25">
      <c r="B433" s="487" t="s">
        <v>118</v>
      </c>
      <c r="C433" s="487" t="s">
        <v>119</v>
      </c>
      <c r="D433" s="487" t="s">
        <v>120</v>
      </c>
      <c r="E433" s="123"/>
      <c r="F433" s="120"/>
    </row>
    <row r="434" spans="2:6" ht="40.5" customHeight="1" x14ac:dyDescent="0.25">
      <c r="B434" s="487"/>
      <c r="C434" s="487"/>
      <c r="D434" s="487"/>
      <c r="F434" s="120"/>
    </row>
    <row r="435" spans="2:6" ht="154.5" customHeight="1" x14ac:dyDescent="0.25">
      <c r="B435" s="71" t="s">
        <v>121</v>
      </c>
      <c r="C435" s="103">
        <v>117</v>
      </c>
      <c r="D435" s="119">
        <v>3823763</v>
      </c>
      <c r="F435" s="120"/>
    </row>
    <row r="436" spans="2:6" ht="151.5" customHeight="1" x14ac:dyDescent="0.25">
      <c r="B436" s="71" t="s">
        <v>122</v>
      </c>
      <c r="C436" s="103">
        <v>1456</v>
      </c>
      <c r="D436" s="119">
        <v>1788735</v>
      </c>
      <c r="F436" s="120"/>
    </row>
    <row r="437" spans="2:6" ht="102.6" customHeight="1" x14ac:dyDescent="0.25">
      <c r="B437" s="71" t="s">
        <v>123</v>
      </c>
      <c r="C437" s="103">
        <v>218</v>
      </c>
      <c r="D437" s="119">
        <v>809377</v>
      </c>
      <c r="F437" s="120"/>
    </row>
    <row r="438" spans="2:6" ht="140.25" customHeight="1" x14ac:dyDescent="0.25">
      <c r="B438" s="71" t="s">
        <v>124</v>
      </c>
      <c r="C438" s="103">
        <v>386</v>
      </c>
      <c r="D438" s="119">
        <v>1516454</v>
      </c>
      <c r="F438" s="120"/>
    </row>
    <row r="439" spans="2:6" ht="67.5" customHeight="1" x14ac:dyDescent="0.25">
      <c r="B439" s="71" t="s">
        <v>125</v>
      </c>
      <c r="C439" s="103">
        <v>0</v>
      </c>
      <c r="D439" s="119">
        <v>0</v>
      </c>
      <c r="F439" s="120"/>
    </row>
    <row r="440" spans="2:6" ht="216.75" customHeight="1" x14ac:dyDescent="0.25">
      <c r="B440" s="71" t="s">
        <v>126</v>
      </c>
      <c r="C440" s="103">
        <v>347</v>
      </c>
      <c r="D440" s="162">
        <v>144633</v>
      </c>
      <c r="F440" s="120"/>
    </row>
    <row r="441" spans="2:6" ht="216.75" customHeight="1" x14ac:dyDescent="0.25">
      <c r="B441" s="71" t="s">
        <v>127</v>
      </c>
      <c r="C441" s="103">
        <v>314</v>
      </c>
      <c r="D441" s="162">
        <v>59160</v>
      </c>
      <c r="F441" s="120"/>
    </row>
    <row r="442" spans="2:6" ht="154.5" customHeight="1" x14ac:dyDescent="0.25">
      <c r="B442" s="71" t="s">
        <v>128</v>
      </c>
      <c r="C442" s="103">
        <v>41</v>
      </c>
      <c r="D442" s="162">
        <v>44379</v>
      </c>
      <c r="F442" s="120"/>
    </row>
    <row r="443" spans="2:6" ht="91.5" customHeight="1" x14ac:dyDescent="0.25">
      <c r="B443" s="71" t="s">
        <v>387</v>
      </c>
      <c r="C443" s="232">
        <v>43</v>
      </c>
      <c r="D443" s="162">
        <v>38664</v>
      </c>
      <c r="F443" s="120"/>
    </row>
    <row r="444" spans="2:6" ht="205.5" customHeight="1" x14ac:dyDescent="0.25">
      <c r="B444" s="71" t="s">
        <v>388</v>
      </c>
      <c r="C444" s="232">
        <v>279</v>
      </c>
      <c r="D444" s="162">
        <v>120477</v>
      </c>
      <c r="F444" s="120"/>
    </row>
    <row r="445" spans="2:6" x14ac:dyDescent="0.25">
      <c r="B445" s="236" t="s">
        <v>90</v>
      </c>
      <c r="C445" s="218">
        <f>C435+C436+C437+C438+C439+C440+C441+C442+C443+C444</f>
        <v>3201</v>
      </c>
      <c r="D445" s="219">
        <f>D435+D436+D437+D438+D439+D440+D441+D442+D443+D444</f>
        <v>8345642</v>
      </c>
      <c r="F445" s="120"/>
    </row>
    <row r="446" spans="2:6" x14ac:dyDescent="0.25">
      <c r="B446" s="121"/>
      <c r="C446" s="121"/>
      <c r="D446" s="122"/>
      <c r="E446" s="122"/>
      <c r="F446" s="120"/>
    </row>
    <row r="447" spans="2:6" ht="33" customHeight="1" x14ac:dyDescent="0.25">
      <c r="B447" s="347" t="s">
        <v>294</v>
      </c>
      <c r="C447" s="347"/>
      <c r="D447" s="347"/>
      <c r="E447" s="347"/>
      <c r="F447" s="347"/>
    </row>
    <row r="448" spans="2:6" x14ac:dyDescent="0.25">
      <c r="B448" s="489" t="s">
        <v>118</v>
      </c>
      <c r="C448" s="490" t="s">
        <v>32</v>
      </c>
      <c r="D448" s="490"/>
      <c r="E448" s="479" t="s">
        <v>33</v>
      </c>
      <c r="F448" s="479"/>
    </row>
    <row r="449" spans="2:6" ht="64.900000000000006" customHeight="1" x14ac:dyDescent="0.25">
      <c r="B449" s="489"/>
      <c r="C449" s="124" t="s">
        <v>119</v>
      </c>
      <c r="D449" s="124" t="s">
        <v>120</v>
      </c>
      <c r="E449" s="124" t="s">
        <v>119</v>
      </c>
      <c r="F449" s="124" t="s">
        <v>120</v>
      </c>
    </row>
    <row r="450" spans="2:6" ht="153.75" customHeight="1" x14ac:dyDescent="0.25">
      <c r="B450" s="71" t="s">
        <v>121</v>
      </c>
      <c r="C450" s="103">
        <v>43</v>
      </c>
      <c r="D450" s="119">
        <v>1711191</v>
      </c>
      <c r="E450" s="104">
        <v>74</v>
      </c>
      <c r="F450" s="51">
        <v>2112572</v>
      </c>
    </row>
    <row r="451" spans="2:6" ht="153.75" customHeight="1" x14ac:dyDescent="0.25">
      <c r="B451" s="71" t="s">
        <v>122</v>
      </c>
      <c r="C451" s="103">
        <v>106</v>
      </c>
      <c r="D451" s="119">
        <v>790415</v>
      </c>
      <c r="E451" s="104">
        <v>1350</v>
      </c>
      <c r="F451" s="51">
        <v>998320</v>
      </c>
    </row>
    <row r="452" spans="2:6" ht="103.5" customHeight="1" x14ac:dyDescent="0.25">
      <c r="B452" s="71" t="s">
        <v>123</v>
      </c>
      <c r="C452" s="103">
        <v>182</v>
      </c>
      <c r="D452" s="119">
        <v>792759</v>
      </c>
      <c r="E452" s="104">
        <v>36</v>
      </c>
      <c r="F452" s="51">
        <v>16618</v>
      </c>
    </row>
    <row r="453" spans="2:6" ht="140.25" customHeight="1" x14ac:dyDescent="0.25">
      <c r="B453" s="71" t="s">
        <v>124</v>
      </c>
      <c r="C453" s="103">
        <v>386</v>
      </c>
      <c r="D453" s="119">
        <v>1516454</v>
      </c>
      <c r="E453" s="104">
        <v>0</v>
      </c>
      <c r="F453" s="104">
        <v>0</v>
      </c>
    </row>
    <row r="454" spans="2:6" ht="64.5" customHeight="1" x14ac:dyDescent="0.25">
      <c r="B454" s="71" t="s">
        <v>125</v>
      </c>
      <c r="C454" s="103">
        <v>0</v>
      </c>
      <c r="D454" s="119">
        <v>0</v>
      </c>
      <c r="E454" s="104">
        <v>0</v>
      </c>
      <c r="F454" s="51">
        <v>0</v>
      </c>
    </row>
    <row r="455" spans="2:6" ht="217.5" customHeight="1" x14ac:dyDescent="0.25">
      <c r="B455" s="71" t="s">
        <v>126</v>
      </c>
      <c r="C455" s="103">
        <v>347</v>
      </c>
      <c r="D455" s="162">
        <v>144633</v>
      </c>
      <c r="E455" s="104">
        <v>0</v>
      </c>
      <c r="F455" s="51">
        <v>0</v>
      </c>
    </row>
    <row r="456" spans="2:6" ht="217.5" customHeight="1" x14ac:dyDescent="0.25">
      <c r="B456" s="71" t="s">
        <v>127</v>
      </c>
      <c r="C456" s="103">
        <v>314</v>
      </c>
      <c r="D456" s="162">
        <v>59160</v>
      </c>
      <c r="E456" s="104">
        <v>0</v>
      </c>
      <c r="F456" s="104">
        <v>0</v>
      </c>
    </row>
    <row r="457" spans="2:6" ht="155.25" customHeight="1" x14ac:dyDescent="0.25">
      <c r="B457" s="71" t="s">
        <v>128</v>
      </c>
      <c r="C457" s="103">
        <v>41</v>
      </c>
      <c r="D457" s="103">
        <v>44379</v>
      </c>
      <c r="E457" s="104">
        <v>0</v>
      </c>
      <c r="F457" s="104">
        <v>0</v>
      </c>
    </row>
    <row r="458" spans="2:6" ht="94.5" customHeight="1" x14ac:dyDescent="0.25">
      <c r="B458" s="71" t="s">
        <v>387</v>
      </c>
      <c r="C458" s="232">
        <v>43</v>
      </c>
      <c r="D458" s="232">
        <v>38664</v>
      </c>
      <c r="E458" s="233">
        <v>0</v>
      </c>
      <c r="F458" s="233">
        <v>0</v>
      </c>
    </row>
    <row r="459" spans="2:6" ht="207.75" customHeight="1" x14ac:dyDescent="0.25">
      <c r="B459" s="71" t="s">
        <v>388</v>
      </c>
      <c r="C459" s="232">
        <v>279</v>
      </c>
      <c r="D459" s="232">
        <v>120477</v>
      </c>
      <c r="E459" s="233">
        <v>0</v>
      </c>
      <c r="F459" s="233">
        <v>0</v>
      </c>
    </row>
    <row r="460" spans="2:6" x14ac:dyDescent="0.25">
      <c r="B460" s="318" t="s">
        <v>90</v>
      </c>
      <c r="C460" s="308">
        <f>C450+C451+C452+C453+C454+C455+C456+C457+C458+C459</f>
        <v>1741</v>
      </c>
      <c r="D460" s="309">
        <f>D450+D451+D452+D453+D454+D455+D456+D457+D458+D459</f>
        <v>5218132</v>
      </c>
      <c r="E460" s="308">
        <f>E450+E451+E452+E453+E454+E455+E456+E457+E458+E459</f>
        <v>1460</v>
      </c>
      <c r="F460" s="309">
        <f>F450+F451+F452+F453+F454+F455+F456+F457+F458+F459</f>
        <v>3127510</v>
      </c>
    </row>
    <row r="462" spans="2:6" ht="47.25" customHeight="1" x14ac:dyDescent="0.25">
      <c r="B462" s="491" t="s">
        <v>396</v>
      </c>
      <c r="C462" s="491"/>
    </row>
    <row r="463" spans="2:6" x14ac:dyDescent="0.25">
      <c r="B463" s="49"/>
      <c r="C463" s="231" t="s">
        <v>220</v>
      </c>
    </row>
    <row r="464" spans="2:6" x14ac:dyDescent="0.25">
      <c r="B464" s="234" t="s">
        <v>390</v>
      </c>
      <c r="C464" s="231">
        <v>39</v>
      </c>
    </row>
    <row r="465" spans="2:10" x14ac:dyDescent="0.25">
      <c r="B465" s="235" t="s">
        <v>391</v>
      </c>
      <c r="C465" s="231">
        <v>61</v>
      </c>
    </row>
    <row r="466" spans="2:10" x14ac:dyDescent="0.25">
      <c r="B466" s="218" t="s">
        <v>3</v>
      </c>
      <c r="C466" s="230">
        <f>C464+C465</f>
        <v>100</v>
      </c>
    </row>
    <row r="467" spans="2:10" x14ac:dyDescent="0.25">
      <c r="B467" s="123"/>
      <c r="C467" s="123"/>
    </row>
    <row r="468" spans="2:10" ht="48.75" customHeight="1" x14ac:dyDescent="0.25">
      <c r="B468" s="491" t="s">
        <v>395</v>
      </c>
      <c r="C468" s="491"/>
    </row>
    <row r="469" spans="2:10" x14ac:dyDescent="0.25">
      <c r="B469" s="49"/>
      <c r="C469" s="231" t="s">
        <v>220</v>
      </c>
    </row>
    <row r="470" spans="2:10" x14ac:dyDescent="0.25">
      <c r="B470" s="234" t="s">
        <v>390</v>
      </c>
      <c r="C470" s="231">
        <v>35</v>
      </c>
    </row>
    <row r="471" spans="2:10" x14ac:dyDescent="0.25">
      <c r="B471" s="235" t="s">
        <v>391</v>
      </c>
      <c r="C471" s="231">
        <v>25</v>
      </c>
    </row>
    <row r="472" spans="2:10" x14ac:dyDescent="0.25">
      <c r="B472" s="218" t="s">
        <v>3</v>
      </c>
      <c r="C472" s="230">
        <f>C470+C471</f>
        <v>60</v>
      </c>
    </row>
    <row r="474" spans="2:10" ht="25.5" x14ac:dyDescent="0.35">
      <c r="B474" s="480" t="s">
        <v>295</v>
      </c>
      <c r="C474" s="480"/>
      <c r="D474" s="480"/>
      <c r="E474" s="480"/>
      <c r="F474" s="480"/>
      <c r="G474" s="480"/>
      <c r="H474" s="480"/>
      <c r="I474" s="480"/>
      <c r="J474" s="480"/>
    </row>
    <row r="476" spans="2:10" ht="15.75" x14ac:dyDescent="0.25">
      <c r="B476" s="481" t="s">
        <v>296</v>
      </c>
      <c r="C476" s="481"/>
      <c r="D476" s="481"/>
      <c r="E476" s="481"/>
      <c r="F476" s="481"/>
      <c r="G476" s="481"/>
      <c r="H476" s="481"/>
      <c r="I476" s="481"/>
      <c r="J476" s="481"/>
    </row>
    <row r="477" spans="2:10" x14ac:dyDescent="0.25">
      <c r="B477" s="485"/>
      <c r="C477" s="482" t="s">
        <v>39</v>
      </c>
      <c r="D477" s="482"/>
      <c r="E477" s="483" t="s">
        <v>40</v>
      </c>
      <c r="F477" s="483"/>
      <c r="G477" s="484" t="s">
        <v>48</v>
      </c>
      <c r="H477" s="484"/>
      <c r="I477" s="471" t="s">
        <v>3</v>
      </c>
      <c r="J477" s="471"/>
    </row>
    <row r="478" spans="2:10" ht="26.25" x14ac:dyDescent="0.25">
      <c r="B478" s="486"/>
      <c r="C478" s="48" t="s">
        <v>32</v>
      </c>
      <c r="D478" s="48" t="s">
        <v>33</v>
      </c>
      <c r="E478" s="48" t="s">
        <v>32</v>
      </c>
      <c r="F478" s="48" t="s">
        <v>33</v>
      </c>
      <c r="G478" s="48" t="s">
        <v>32</v>
      </c>
      <c r="H478" s="48" t="s">
        <v>33</v>
      </c>
      <c r="I478" s="217" t="s">
        <v>32</v>
      </c>
      <c r="J478" s="217" t="s">
        <v>33</v>
      </c>
    </row>
    <row r="479" spans="2:10" x14ac:dyDescent="0.25">
      <c r="B479" s="48" t="s">
        <v>42</v>
      </c>
      <c r="C479" s="104">
        <v>0</v>
      </c>
      <c r="D479" s="104">
        <v>0</v>
      </c>
      <c r="E479" s="104">
        <v>5</v>
      </c>
      <c r="F479" s="104">
        <v>4</v>
      </c>
      <c r="G479" s="104">
        <v>3</v>
      </c>
      <c r="H479" s="104">
        <v>1</v>
      </c>
      <c r="I479" s="237">
        <f>C479+E479+G479</f>
        <v>8</v>
      </c>
      <c r="J479" s="237">
        <f>D479+F479+H479</f>
        <v>5</v>
      </c>
    </row>
    <row r="480" spans="2:10" ht="26.25" x14ac:dyDescent="0.25">
      <c r="B480" s="48" t="s">
        <v>26</v>
      </c>
      <c r="C480" s="104">
        <v>0</v>
      </c>
      <c r="D480" s="104">
        <v>0</v>
      </c>
      <c r="E480" s="51">
        <v>338926</v>
      </c>
      <c r="F480" s="51">
        <v>115020</v>
      </c>
      <c r="G480" s="51">
        <v>229952</v>
      </c>
      <c r="H480" s="51">
        <v>64817</v>
      </c>
      <c r="I480" s="238">
        <f>C480+E480+G480</f>
        <v>568878</v>
      </c>
      <c r="J480" s="238">
        <f>D480+F480+H480</f>
        <v>179837</v>
      </c>
    </row>
    <row r="481" spans="10:10" x14ac:dyDescent="0.25">
      <c r="J481" s="125"/>
    </row>
  </sheetData>
  <mergeCells count="190">
    <mergeCell ref="B209:D209"/>
    <mergeCell ref="B219:B220"/>
    <mergeCell ref="C219:F219"/>
    <mergeCell ref="C220:D220"/>
    <mergeCell ref="E220:F220"/>
    <mergeCell ref="B217:F217"/>
    <mergeCell ref="B226:D226"/>
    <mergeCell ref="B287:C287"/>
    <mergeCell ref="B247:G247"/>
    <mergeCell ref="B407:G407"/>
    <mergeCell ref="B408:C408"/>
    <mergeCell ref="D408:E408"/>
    <mergeCell ref="F408:G408"/>
    <mergeCell ref="B406:G406"/>
    <mergeCell ref="B354:D354"/>
    <mergeCell ref="C398:D398"/>
    <mergeCell ref="E398:F398"/>
    <mergeCell ref="G398:H398"/>
    <mergeCell ref="B400:F400"/>
    <mergeCell ref="G375:G376"/>
    <mergeCell ref="C375:C376"/>
    <mergeCell ref="B375:B376"/>
    <mergeCell ref="B374:G374"/>
    <mergeCell ref="B391:B393"/>
    <mergeCell ref="C391:H391"/>
    <mergeCell ref="C392:D392"/>
    <mergeCell ref="E392:F392"/>
    <mergeCell ref="G392:H392"/>
    <mergeCell ref="B390:H390"/>
    <mergeCell ref="B363:L363"/>
    <mergeCell ref="B365:D365"/>
    <mergeCell ref="E375:E376"/>
    <mergeCell ref="F375:F376"/>
    <mergeCell ref="E448:F448"/>
    <mergeCell ref="B412:F412"/>
    <mergeCell ref="B447:F447"/>
    <mergeCell ref="B476:J476"/>
    <mergeCell ref="C477:D477"/>
    <mergeCell ref="E477:F477"/>
    <mergeCell ref="G477:H477"/>
    <mergeCell ref="I477:J477"/>
    <mergeCell ref="B474:J474"/>
    <mergeCell ref="B477:B478"/>
    <mergeCell ref="B414:D414"/>
    <mergeCell ref="B433:B434"/>
    <mergeCell ref="C433:C434"/>
    <mergeCell ref="D433:D434"/>
    <mergeCell ref="B432:D432"/>
    <mergeCell ref="B448:B449"/>
    <mergeCell ref="C448:D448"/>
    <mergeCell ref="B462:C462"/>
    <mergeCell ref="B468:C468"/>
    <mergeCell ref="B320:B321"/>
    <mergeCell ref="D320:D321"/>
    <mergeCell ref="F320:F321"/>
    <mergeCell ref="C320:C321"/>
    <mergeCell ref="B319:F319"/>
    <mergeCell ref="H319:M319"/>
    <mergeCell ref="E320:E321"/>
    <mergeCell ref="B331:B333"/>
    <mergeCell ref="B334:B336"/>
    <mergeCell ref="B330:C330"/>
    <mergeCell ref="B329:F329"/>
    <mergeCell ref="B3:D3"/>
    <mergeCell ref="B18:D18"/>
    <mergeCell ref="B37:J37"/>
    <mergeCell ref="B44:I44"/>
    <mergeCell ref="B115:D115"/>
    <mergeCell ref="C151:D151"/>
    <mergeCell ref="E151:F151"/>
    <mergeCell ref="G151:H151"/>
    <mergeCell ref="B317:M317"/>
    <mergeCell ref="B122:L122"/>
    <mergeCell ref="B179:J179"/>
    <mergeCell ref="B144:J144"/>
    <mergeCell ref="B135:J135"/>
    <mergeCell ref="B145:B146"/>
    <mergeCell ref="B153:D153"/>
    <mergeCell ref="B172:K172"/>
    <mergeCell ref="B203:F203"/>
    <mergeCell ref="B190:L190"/>
    <mergeCell ref="B173:B174"/>
    <mergeCell ref="C173:E173"/>
    <mergeCell ref="F173:H173"/>
    <mergeCell ref="I173:K173"/>
    <mergeCell ref="B289:G289"/>
    <mergeCell ref="B315:C315"/>
    <mergeCell ref="C83:D83"/>
    <mergeCell ref="C109:E109"/>
    <mergeCell ref="I151:J151"/>
    <mergeCell ref="C145:D145"/>
    <mergeCell ref="E145:F145"/>
    <mergeCell ref="G145:H145"/>
    <mergeCell ref="I145:J145"/>
    <mergeCell ref="I86:J86"/>
    <mergeCell ref="K86:L86"/>
    <mergeCell ref="C92:D92"/>
    <mergeCell ref="E92:F92"/>
    <mergeCell ref="G92:H92"/>
    <mergeCell ref="I92:J92"/>
    <mergeCell ref="K92:L92"/>
    <mergeCell ref="B85:L85"/>
    <mergeCell ref="B86:B87"/>
    <mergeCell ref="C86:D86"/>
    <mergeCell ref="E86:F86"/>
    <mergeCell ref="B108:K108"/>
    <mergeCell ref="B45:C47"/>
    <mergeCell ref="D45:I45"/>
    <mergeCell ref="B27:D27"/>
    <mergeCell ref="B162:D162"/>
    <mergeCell ref="B134:L134"/>
    <mergeCell ref="B136:B137"/>
    <mergeCell ref="C136:D136"/>
    <mergeCell ref="E136:F136"/>
    <mergeCell ref="G136:H136"/>
    <mergeCell ref="I136:J136"/>
    <mergeCell ref="F109:H109"/>
    <mergeCell ref="I109:K109"/>
    <mergeCell ref="B109:B110"/>
    <mergeCell ref="B94:D94"/>
    <mergeCell ref="B101:D101"/>
    <mergeCell ref="C142:D142"/>
    <mergeCell ref="E142:F142"/>
    <mergeCell ref="G142:H142"/>
    <mergeCell ref="I142:J142"/>
    <mergeCell ref="I83:J83"/>
    <mergeCell ref="K83:L83"/>
    <mergeCell ref="B74:L74"/>
    <mergeCell ref="E83:F83"/>
    <mergeCell ref="G86:H86"/>
    <mergeCell ref="K63:L63"/>
    <mergeCell ref="D67:E67"/>
    <mergeCell ref="F67:G67"/>
    <mergeCell ref="H67:I67"/>
    <mergeCell ref="B65:I65"/>
    <mergeCell ref="B58:B59"/>
    <mergeCell ref="C58:D58"/>
    <mergeCell ref="B52:B53"/>
    <mergeCell ref="C38:C39"/>
    <mergeCell ref="D38:D39"/>
    <mergeCell ref="B38:B39"/>
    <mergeCell ref="E38:E39"/>
    <mergeCell ref="H46:I46"/>
    <mergeCell ref="B48:B49"/>
    <mergeCell ref="B50:B51"/>
    <mergeCell ref="G38:G39"/>
    <mergeCell ref="I38:I39"/>
    <mergeCell ref="F38:F39"/>
    <mergeCell ref="H38:H39"/>
    <mergeCell ref="D46:E46"/>
    <mergeCell ref="F46:G46"/>
    <mergeCell ref="J38:J39"/>
    <mergeCell ref="B54:B55"/>
    <mergeCell ref="K58:L58"/>
    <mergeCell ref="B11:D11"/>
    <mergeCell ref="G83:H83"/>
    <mergeCell ref="E58:F58"/>
    <mergeCell ref="G58:H58"/>
    <mergeCell ref="I58:J58"/>
    <mergeCell ref="B57:L57"/>
    <mergeCell ref="B76:L76"/>
    <mergeCell ref="B77:B78"/>
    <mergeCell ref="C77:D77"/>
    <mergeCell ref="E77:F77"/>
    <mergeCell ref="G77:H77"/>
    <mergeCell ref="I77:J77"/>
    <mergeCell ref="K77:L77"/>
    <mergeCell ref="D72:E72"/>
    <mergeCell ref="F72:G72"/>
    <mergeCell ref="H72:I72"/>
    <mergeCell ref="C66:C68"/>
    <mergeCell ref="B72:C72"/>
    <mergeCell ref="B66:B68"/>
    <mergeCell ref="D66:I66"/>
    <mergeCell ref="C63:D63"/>
    <mergeCell ref="E63:F63"/>
    <mergeCell ref="G63:H63"/>
    <mergeCell ref="I63:J63"/>
    <mergeCell ref="D375:D376"/>
    <mergeCell ref="B337:B339"/>
    <mergeCell ref="B340:B342"/>
    <mergeCell ref="C352:D352"/>
    <mergeCell ref="E352:F352"/>
    <mergeCell ref="G352:H352"/>
    <mergeCell ref="C346:D346"/>
    <mergeCell ref="E346:F346"/>
    <mergeCell ref="G346:H346"/>
    <mergeCell ref="B344:H344"/>
    <mergeCell ref="C345:H345"/>
    <mergeCell ref="B345:B34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AM304"/>
  <sheetViews>
    <sheetView tabSelected="1" topLeftCell="A37" workbookViewId="0">
      <selection activeCell="I51" sqref="I51"/>
    </sheetView>
  </sheetViews>
  <sheetFormatPr defaultRowHeight="15" x14ac:dyDescent="0.25"/>
  <cols>
    <col min="2" max="2" width="18.7109375" customWidth="1"/>
    <col min="3" max="3" width="17" customWidth="1"/>
    <col min="4" max="4" width="12" customWidth="1"/>
    <col min="5" max="5" width="11" customWidth="1"/>
    <col min="6" max="6" width="9.85546875" customWidth="1"/>
    <col min="7" max="8" width="11" customWidth="1"/>
    <col min="9" max="9" width="11.140625" customWidth="1"/>
    <col min="14" max="14" width="33" customWidth="1"/>
    <col min="15" max="15" width="14.140625" customWidth="1"/>
    <col min="16" max="16" width="12.42578125" customWidth="1"/>
    <col min="17" max="17" width="13.140625" customWidth="1"/>
    <col min="18" max="18" width="11.85546875" customWidth="1"/>
    <col min="19" max="19" width="11.140625" customWidth="1"/>
    <col min="20" max="20" width="13" customWidth="1"/>
    <col min="21" max="21" width="12.7109375" customWidth="1"/>
    <col min="24" max="24" width="17.7109375" customWidth="1"/>
    <col min="25" max="25" width="14" customWidth="1"/>
    <col min="26" max="26" width="11.85546875" customWidth="1"/>
    <col min="27" max="27" width="10.140625" customWidth="1"/>
    <col min="28" max="28" width="14.140625" customWidth="1"/>
    <col min="29" max="29" width="10.140625" customWidth="1"/>
    <col min="34" max="34" width="18.28515625" customWidth="1"/>
    <col min="35" max="35" width="14" customWidth="1"/>
    <col min="36" max="36" width="11.42578125" customWidth="1"/>
    <col min="37" max="37" width="13" customWidth="1"/>
  </cols>
  <sheetData>
    <row r="2" spans="2:39" ht="36" customHeight="1" x14ac:dyDescent="0.25">
      <c r="B2" s="456" t="s">
        <v>129</v>
      </c>
      <c r="C2" s="456"/>
      <c r="D2" s="456"/>
    </row>
    <row r="4" spans="2:39" ht="63" customHeight="1" x14ac:dyDescent="0.25">
      <c r="B4" s="39"/>
      <c r="C4" s="75" t="s">
        <v>49</v>
      </c>
      <c r="D4" s="76" t="s">
        <v>36</v>
      </c>
      <c r="AK4" s="133"/>
      <c r="AL4" s="133"/>
      <c r="AM4" s="133"/>
    </row>
    <row r="5" spans="2:39" ht="15.6" x14ac:dyDescent="0.3">
      <c r="B5" s="36" t="s">
        <v>32</v>
      </c>
      <c r="C5" s="57">
        <v>259937069</v>
      </c>
      <c r="D5" s="54">
        <f>C5/C7</f>
        <v>0.6061597616963551</v>
      </c>
    </row>
    <row r="6" spans="2:39" ht="15.75" x14ac:dyDescent="0.25">
      <c r="B6" s="36" t="s">
        <v>35</v>
      </c>
      <c r="C6" s="57">
        <v>168888936</v>
      </c>
      <c r="D6" s="54">
        <f>C6/C7</f>
        <v>0.39384023830364484</v>
      </c>
    </row>
    <row r="7" spans="2:39" ht="15.75" x14ac:dyDescent="0.25">
      <c r="B7" s="36" t="s">
        <v>3</v>
      </c>
      <c r="C7" s="57">
        <f>C5+C6</f>
        <v>428826005</v>
      </c>
      <c r="D7" s="53">
        <v>1</v>
      </c>
    </row>
    <row r="9" spans="2:39" ht="33" customHeight="1" x14ac:dyDescent="0.25">
      <c r="B9" s="347" t="s">
        <v>130</v>
      </c>
      <c r="C9" s="347"/>
      <c r="D9" s="347"/>
    </row>
    <row r="10" spans="2:39" ht="45" customHeight="1" x14ac:dyDescent="0.25">
      <c r="B10" s="41"/>
      <c r="C10" s="75" t="s">
        <v>50</v>
      </c>
      <c r="D10" s="75" t="s">
        <v>0</v>
      </c>
    </row>
    <row r="11" spans="2:39" ht="15" customHeight="1" x14ac:dyDescent="0.25">
      <c r="B11" s="41" t="s">
        <v>39</v>
      </c>
      <c r="C11" s="59">
        <v>45860552</v>
      </c>
      <c r="D11" s="67">
        <f>C11/C14</f>
        <v>0.10694442842849514</v>
      </c>
    </row>
    <row r="12" spans="2:39" ht="25.5" customHeight="1" x14ac:dyDescent="0.25">
      <c r="B12" s="41" t="s">
        <v>40</v>
      </c>
      <c r="C12" s="59">
        <v>233976469</v>
      </c>
      <c r="D12" s="68">
        <f>C12/C14</f>
        <v>0.5456209891002296</v>
      </c>
    </row>
    <row r="13" spans="2:39" ht="14.45" x14ac:dyDescent="0.3">
      <c r="B13" s="41" t="s">
        <v>48</v>
      </c>
      <c r="C13" s="59">
        <v>148988984</v>
      </c>
      <c r="D13" s="68">
        <f>C13/C14</f>
        <v>0.34743458247127529</v>
      </c>
    </row>
    <row r="14" spans="2:39" x14ac:dyDescent="0.25">
      <c r="B14" s="41" t="s">
        <v>3</v>
      </c>
      <c r="C14" s="57">
        <f>C11+C12+C13</f>
        <v>428826005</v>
      </c>
      <c r="D14" s="53">
        <v>1</v>
      </c>
    </row>
    <row r="17" spans="2:9" ht="48" customHeight="1" x14ac:dyDescent="0.35">
      <c r="B17" s="503" t="s">
        <v>298</v>
      </c>
      <c r="C17" s="503"/>
      <c r="D17" s="503"/>
      <c r="E17" s="503"/>
      <c r="F17" s="503"/>
      <c r="G17" s="503"/>
      <c r="H17" s="503"/>
      <c r="I17" s="503"/>
    </row>
    <row r="19" spans="2:9" ht="32.25" customHeight="1" x14ac:dyDescent="0.25">
      <c r="B19" s="456" t="s">
        <v>299</v>
      </c>
      <c r="C19" s="456"/>
      <c r="D19" s="456"/>
      <c r="E19" s="456"/>
      <c r="F19" s="456"/>
      <c r="G19" s="456"/>
      <c r="H19" s="456"/>
      <c r="I19" s="456"/>
    </row>
    <row r="20" spans="2:9" x14ac:dyDescent="0.25">
      <c r="B20" s="428"/>
      <c r="C20" s="428"/>
      <c r="D20" s="427" t="s">
        <v>132</v>
      </c>
      <c r="E20" s="427"/>
      <c r="F20" s="427"/>
      <c r="G20" s="427"/>
      <c r="H20" s="427"/>
      <c r="I20" s="427"/>
    </row>
    <row r="21" spans="2:9" ht="31.5" customHeight="1" x14ac:dyDescent="0.25">
      <c r="B21" s="428"/>
      <c r="C21" s="428"/>
      <c r="D21" s="470" t="s">
        <v>32</v>
      </c>
      <c r="E21" s="470"/>
      <c r="F21" s="458" t="s">
        <v>33</v>
      </c>
      <c r="G21" s="458"/>
      <c r="H21" s="459" t="s">
        <v>3</v>
      </c>
      <c r="I21" s="459"/>
    </row>
    <row r="22" spans="2:9" ht="39" x14ac:dyDescent="0.25">
      <c r="B22" s="428"/>
      <c r="C22" s="428"/>
      <c r="D22" s="48" t="s">
        <v>131</v>
      </c>
      <c r="E22" s="207" t="s">
        <v>38</v>
      </c>
      <c r="F22" s="48" t="s">
        <v>131</v>
      </c>
      <c r="G22" s="212" t="s">
        <v>38</v>
      </c>
      <c r="H22" s="48" t="s">
        <v>131</v>
      </c>
      <c r="I22" s="342" t="s">
        <v>38</v>
      </c>
    </row>
    <row r="23" spans="2:9" x14ac:dyDescent="0.25">
      <c r="B23" s="500" t="s">
        <v>39</v>
      </c>
      <c r="C23" s="49"/>
      <c r="D23" s="102">
        <v>0</v>
      </c>
      <c r="E23" s="209">
        <v>0</v>
      </c>
      <c r="F23" s="102">
        <v>25</v>
      </c>
      <c r="G23" s="213">
        <v>37086675</v>
      </c>
      <c r="H23" s="102">
        <f>D23+F23</f>
        <v>25</v>
      </c>
      <c r="I23" s="343">
        <f>E23+G23</f>
        <v>37086675</v>
      </c>
    </row>
    <row r="24" spans="2:9" x14ac:dyDescent="0.25">
      <c r="B24" s="500"/>
      <c r="C24" s="102" t="s">
        <v>36</v>
      </c>
      <c r="D24" s="42">
        <f>D23/H23</f>
        <v>0</v>
      </c>
      <c r="E24" s="208">
        <f>E23/I23</f>
        <v>0</v>
      </c>
      <c r="F24" s="42">
        <f>F23/H23</f>
        <v>1</v>
      </c>
      <c r="G24" s="214">
        <f>G23/I23</f>
        <v>1</v>
      </c>
      <c r="H24" s="43">
        <v>1</v>
      </c>
      <c r="I24" s="344">
        <v>1</v>
      </c>
    </row>
    <row r="25" spans="2:9" ht="14.25" customHeight="1" x14ac:dyDescent="0.25">
      <c r="B25" s="501" t="s">
        <v>40</v>
      </c>
      <c r="C25" s="49"/>
      <c r="D25" s="102">
        <v>89</v>
      </c>
      <c r="E25" s="209">
        <v>184836289</v>
      </c>
      <c r="F25" s="102">
        <v>99</v>
      </c>
      <c r="G25" s="213">
        <v>43630093</v>
      </c>
      <c r="H25" s="102">
        <f>D25+F25</f>
        <v>188</v>
      </c>
      <c r="I25" s="343">
        <f>E25+G25</f>
        <v>228466382</v>
      </c>
    </row>
    <row r="26" spans="2:9" x14ac:dyDescent="0.25">
      <c r="B26" s="501"/>
      <c r="C26" s="102" t="s">
        <v>36</v>
      </c>
      <c r="D26" s="42">
        <f>D25/H25</f>
        <v>0.47340425531914893</v>
      </c>
      <c r="E26" s="208">
        <f>E25/I25</f>
        <v>0.80903057763658204</v>
      </c>
      <c r="F26" s="42">
        <f>F25/H25</f>
        <v>0.52659574468085102</v>
      </c>
      <c r="G26" s="214">
        <f>G25/I25</f>
        <v>0.19096942236341799</v>
      </c>
      <c r="H26" s="43">
        <v>1</v>
      </c>
      <c r="I26" s="344">
        <v>1</v>
      </c>
    </row>
    <row r="27" spans="2:9" x14ac:dyDescent="0.25">
      <c r="B27" s="502" t="s">
        <v>48</v>
      </c>
      <c r="C27" s="49"/>
      <c r="D27" s="102">
        <v>42</v>
      </c>
      <c r="E27" s="209">
        <v>67121750</v>
      </c>
      <c r="F27" s="102">
        <v>50</v>
      </c>
      <c r="G27" s="213">
        <v>53565371</v>
      </c>
      <c r="H27" s="102">
        <f>D27+F27</f>
        <v>92</v>
      </c>
      <c r="I27" s="343">
        <f>E27+G27</f>
        <v>120687121</v>
      </c>
    </row>
    <row r="28" spans="2:9" x14ac:dyDescent="0.25">
      <c r="B28" s="502"/>
      <c r="C28" s="102" t="s">
        <v>36</v>
      </c>
      <c r="D28" s="42">
        <f>D27/H27</f>
        <v>0.45652173913043476</v>
      </c>
      <c r="E28" s="208">
        <f>E27/I27</f>
        <v>0.55616332085674658</v>
      </c>
      <c r="F28" s="42">
        <f>F27/H27</f>
        <v>0.54347826086956519</v>
      </c>
      <c r="G28" s="214">
        <f>G27/I27</f>
        <v>0.44383667914325342</v>
      </c>
      <c r="H28" s="43">
        <v>1</v>
      </c>
      <c r="I28" s="344">
        <v>1</v>
      </c>
    </row>
    <row r="29" spans="2:9" x14ac:dyDescent="0.25">
      <c r="B29" s="476" t="s">
        <v>3</v>
      </c>
      <c r="C29" s="49"/>
      <c r="D29" s="101">
        <f t="shared" ref="D29:I29" si="0">D23+D25+D27</f>
        <v>131</v>
      </c>
      <c r="E29" s="210">
        <f t="shared" si="0"/>
        <v>251958039</v>
      </c>
      <c r="F29" s="101">
        <f t="shared" si="0"/>
        <v>174</v>
      </c>
      <c r="G29" s="215">
        <f t="shared" si="0"/>
        <v>134282139</v>
      </c>
      <c r="H29" s="101">
        <f t="shared" si="0"/>
        <v>305</v>
      </c>
      <c r="I29" s="309">
        <f t="shared" si="0"/>
        <v>386240178</v>
      </c>
    </row>
    <row r="30" spans="2:9" ht="15" customHeight="1" x14ac:dyDescent="0.25">
      <c r="B30" s="476"/>
      <c r="C30" s="102" t="s">
        <v>36</v>
      </c>
      <c r="D30" s="44">
        <f>D29/H29</f>
        <v>0.42950819672131146</v>
      </c>
      <c r="E30" s="211">
        <f>E29/I29</f>
        <v>0.65233513588531955</v>
      </c>
      <c r="F30" s="44">
        <f>F29/H29</f>
        <v>0.57049180327868854</v>
      </c>
      <c r="G30" s="216">
        <f>G29/I29</f>
        <v>0.34766486411468045</v>
      </c>
      <c r="H30" s="45">
        <v>1</v>
      </c>
      <c r="I30" s="345">
        <v>1</v>
      </c>
    </row>
    <row r="31" spans="2:9" ht="24.75" customHeight="1" x14ac:dyDescent="0.25"/>
    <row r="32" spans="2:9" ht="45" customHeight="1" x14ac:dyDescent="0.25">
      <c r="B32" s="396" t="s">
        <v>133</v>
      </c>
      <c r="C32" s="396"/>
      <c r="D32" s="396"/>
    </row>
    <row r="33" spans="2:8" ht="30" x14ac:dyDescent="0.25">
      <c r="B33" s="39"/>
      <c r="C33" s="75" t="s">
        <v>49</v>
      </c>
      <c r="D33" s="76" t="s">
        <v>36</v>
      </c>
    </row>
    <row r="34" spans="2:8" ht="34.5" customHeight="1" x14ac:dyDescent="0.25">
      <c r="B34" s="36" t="s">
        <v>32</v>
      </c>
      <c r="C34" s="57">
        <f>E29</f>
        <v>251958039</v>
      </c>
      <c r="D34" s="54">
        <f>C34/C36</f>
        <v>0.65233513588531955</v>
      </c>
    </row>
    <row r="35" spans="2:8" ht="39" customHeight="1" x14ac:dyDescent="0.25">
      <c r="B35" s="36" t="s">
        <v>33</v>
      </c>
      <c r="C35" s="57">
        <f>G29</f>
        <v>134282139</v>
      </c>
      <c r="D35" s="54">
        <f>C35/C36</f>
        <v>0.34766486411468045</v>
      </c>
    </row>
    <row r="36" spans="2:8" ht="15.75" x14ac:dyDescent="0.25">
      <c r="B36" s="36" t="s">
        <v>3</v>
      </c>
      <c r="C36" s="57">
        <f>I29</f>
        <v>386240178</v>
      </c>
      <c r="D36" s="53">
        <v>1</v>
      </c>
    </row>
    <row r="38" spans="2:8" ht="34.5" customHeight="1" x14ac:dyDescent="0.25">
      <c r="B38" s="396" t="s">
        <v>297</v>
      </c>
      <c r="C38" s="396"/>
      <c r="D38" s="396"/>
    </row>
    <row r="39" spans="2:8" ht="30" x14ac:dyDescent="0.25">
      <c r="B39" s="41"/>
      <c r="C39" s="75" t="s">
        <v>50</v>
      </c>
      <c r="D39" s="75" t="s">
        <v>0</v>
      </c>
    </row>
    <row r="40" spans="2:8" x14ac:dyDescent="0.25">
      <c r="B40" s="41" t="s">
        <v>39</v>
      </c>
      <c r="C40" s="59">
        <f>I23</f>
        <v>37086675</v>
      </c>
      <c r="D40" s="55">
        <f>C40/C43</f>
        <v>9.6019723251059605E-2</v>
      </c>
    </row>
    <row r="41" spans="2:8" x14ac:dyDescent="0.25">
      <c r="B41" s="41" t="s">
        <v>40</v>
      </c>
      <c r="C41" s="59">
        <f>I25</f>
        <v>228466382</v>
      </c>
      <c r="D41" s="58">
        <f>C41/C43</f>
        <v>0.59151376530279043</v>
      </c>
    </row>
    <row r="42" spans="2:8" x14ac:dyDescent="0.25">
      <c r="B42" s="41" t="s">
        <v>48</v>
      </c>
      <c r="C42" s="59">
        <f>I27</f>
        <v>120687121</v>
      </c>
      <c r="D42" s="58">
        <f>C42/C43</f>
        <v>0.31246651144614995</v>
      </c>
    </row>
    <row r="43" spans="2:8" x14ac:dyDescent="0.25">
      <c r="B43" s="41" t="s">
        <v>3</v>
      </c>
      <c r="C43" s="57">
        <f>C40+C41+C42</f>
        <v>386240178</v>
      </c>
      <c r="D43" s="53">
        <v>1</v>
      </c>
    </row>
    <row r="45" spans="2:8" ht="29.25" customHeight="1" x14ac:dyDescent="0.25">
      <c r="B45" s="445" t="s">
        <v>300</v>
      </c>
      <c r="C45" s="445"/>
      <c r="D45" s="445"/>
      <c r="E45" s="445"/>
      <c r="F45" s="445"/>
      <c r="G45" s="445"/>
      <c r="H45" s="445"/>
    </row>
    <row r="46" spans="2:8" x14ac:dyDescent="0.25">
      <c r="B46" s="507"/>
      <c r="C46" s="505" t="s">
        <v>136</v>
      </c>
      <c r="D46" s="473" t="s">
        <v>137</v>
      </c>
      <c r="E46" s="473" t="s">
        <v>134</v>
      </c>
      <c r="F46" s="473"/>
      <c r="G46" s="473"/>
      <c r="H46" s="473" t="s">
        <v>302</v>
      </c>
    </row>
    <row r="47" spans="2:8" ht="39" customHeight="1" x14ac:dyDescent="0.25">
      <c r="B47" s="507"/>
      <c r="C47" s="506"/>
      <c r="D47" s="473"/>
      <c r="E47" s="337" t="s">
        <v>62</v>
      </c>
      <c r="F47" s="341" t="s">
        <v>93</v>
      </c>
      <c r="G47" s="303" t="s">
        <v>64</v>
      </c>
      <c r="H47" s="473"/>
    </row>
    <row r="48" spans="2:8" x14ac:dyDescent="0.25">
      <c r="B48" s="508" t="s">
        <v>301</v>
      </c>
      <c r="C48" s="508"/>
      <c r="D48" s="508"/>
      <c r="E48" s="508"/>
      <c r="F48" s="508"/>
      <c r="G48" s="508"/>
      <c r="H48" s="508"/>
    </row>
    <row r="49" spans="2:9" ht="31.5" customHeight="1" x14ac:dyDescent="0.25">
      <c r="B49" s="98" t="s">
        <v>138</v>
      </c>
      <c r="C49" s="20">
        <v>67</v>
      </c>
      <c r="D49" s="20">
        <v>451</v>
      </c>
      <c r="E49" s="20">
        <v>440</v>
      </c>
      <c r="F49" s="20">
        <v>11</v>
      </c>
      <c r="G49" s="20">
        <v>0</v>
      </c>
      <c r="H49" s="27">
        <v>205433722</v>
      </c>
    </row>
    <row r="50" spans="2:9" x14ac:dyDescent="0.25">
      <c r="B50" s="98" t="s">
        <v>139</v>
      </c>
      <c r="C50" s="20">
        <v>0</v>
      </c>
      <c r="D50" s="20">
        <v>0</v>
      </c>
      <c r="E50" s="20">
        <v>0</v>
      </c>
      <c r="F50" s="20">
        <v>0</v>
      </c>
      <c r="G50" s="20">
        <v>0</v>
      </c>
      <c r="H50" s="20">
        <v>0</v>
      </c>
    </row>
    <row r="51" spans="2:9" x14ac:dyDescent="0.25">
      <c r="B51" s="98" t="s">
        <v>140</v>
      </c>
      <c r="C51" s="20">
        <v>13</v>
      </c>
      <c r="D51" s="20">
        <v>19</v>
      </c>
      <c r="E51" s="20">
        <v>17</v>
      </c>
      <c r="F51" s="20">
        <v>1</v>
      </c>
      <c r="G51" s="20">
        <v>1</v>
      </c>
      <c r="H51" s="27">
        <v>43521515</v>
      </c>
    </row>
    <row r="52" spans="2:9" x14ac:dyDescent="0.25">
      <c r="B52" s="98" t="s">
        <v>141</v>
      </c>
      <c r="C52" s="20">
        <v>0</v>
      </c>
      <c r="D52" s="20">
        <v>0</v>
      </c>
      <c r="E52" s="20">
        <v>0</v>
      </c>
      <c r="F52" s="20">
        <v>0</v>
      </c>
      <c r="G52" s="20">
        <v>0</v>
      </c>
      <c r="H52" s="20">
        <v>0</v>
      </c>
    </row>
    <row r="53" spans="2:9" x14ac:dyDescent="0.25">
      <c r="B53" s="11" t="s">
        <v>3</v>
      </c>
      <c r="C53" s="100">
        <f t="shared" ref="C53:H53" si="1">C49+C50+C51+C52</f>
        <v>80</v>
      </c>
      <c r="D53" s="100">
        <f t="shared" si="1"/>
        <v>470</v>
      </c>
      <c r="E53" s="100">
        <f t="shared" si="1"/>
        <v>457</v>
      </c>
      <c r="F53" s="100">
        <f t="shared" si="1"/>
        <v>12</v>
      </c>
      <c r="G53" s="100">
        <f t="shared" si="1"/>
        <v>1</v>
      </c>
      <c r="H53" s="12">
        <f t="shared" si="1"/>
        <v>248955237</v>
      </c>
      <c r="I53" s="125"/>
    </row>
    <row r="54" spans="2:9" x14ac:dyDescent="0.25">
      <c r="B54" s="508" t="s">
        <v>2</v>
      </c>
      <c r="C54" s="508"/>
      <c r="D54" s="508"/>
      <c r="E54" s="508"/>
      <c r="F54" s="508"/>
      <c r="G54" s="508"/>
      <c r="H54" s="508"/>
    </row>
    <row r="55" spans="2:9" x14ac:dyDescent="0.25">
      <c r="B55" s="98" t="s">
        <v>138</v>
      </c>
      <c r="C55" s="20">
        <v>48</v>
      </c>
      <c r="D55" s="20">
        <v>77</v>
      </c>
      <c r="E55" s="20">
        <v>70</v>
      </c>
      <c r="F55" s="20">
        <v>7</v>
      </c>
      <c r="G55" s="20">
        <v>0</v>
      </c>
      <c r="H55" s="27">
        <v>2919121</v>
      </c>
    </row>
    <row r="56" spans="2:9" x14ac:dyDescent="0.25">
      <c r="B56" s="98" t="s">
        <v>139</v>
      </c>
      <c r="C56" s="20">
        <v>0</v>
      </c>
      <c r="D56" s="20">
        <v>0</v>
      </c>
      <c r="E56" s="20">
        <v>0</v>
      </c>
      <c r="F56" s="20">
        <v>0</v>
      </c>
      <c r="G56" s="20">
        <v>0</v>
      </c>
      <c r="H56" s="27">
        <v>0</v>
      </c>
    </row>
    <row r="57" spans="2:9" x14ac:dyDescent="0.25">
      <c r="B57" s="98" t="s">
        <v>140</v>
      </c>
      <c r="C57" s="20">
        <v>3</v>
      </c>
      <c r="D57" s="20">
        <v>3</v>
      </c>
      <c r="E57" s="20">
        <v>1</v>
      </c>
      <c r="F57" s="20">
        <v>2</v>
      </c>
      <c r="G57" s="20">
        <v>0</v>
      </c>
      <c r="H57" s="27">
        <v>83681</v>
      </c>
    </row>
    <row r="58" spans="2:9" x14ac:dyDescent="0.25">
      <c r="B58" s="98" t="s">
        <v>141</v>
      </c>
      <c r="C58" s="20">
        <v>0</v>
      </c>
      <c r="D58" s="20">
        <v>0</v>
      </c>
      <c r="E58" s="20">
        <v>0</v>
      </c>
      <c r="F58" s="20">
        <v>0</v>
      </c>
      <c r="G58" s="20">
        <v>0</v>
      </c>
      <c r="H58" s="20">
        <v>0</v>
      </c>
    </row>
    <row r="59" spans="2:9" x14ac:dyDescent="0.25">
      <c r="B59" s="11" t="s">
        <v>3</v>
      </c>
      <c r="C59" s="100">
        <f t="shared" ref="C59:H59" si="2">C55+C56+C57+C58</f>
        <v>51</v>
      </c>
      <c r="D59" s="100">
        <f t="shared" si="2"/>
        <v>80</v>
      </c>
      <c r="E59" s="100">
        <f t="shared" si="2"/>
        <v>71</v>
      </c>
      <c r="F59" s="100">
        <f t="shared" si="2"/>
        <v>9</v>
      </c>
      <c r="G59" s="100">
        <f t="shared" si="2"/>
        <v>0</v>
      </c>
      <c r="H59" s="12">
        <f t="shared" si="2"/>
        <v>3002802</v>
      </c>
      <c r="I59" s="125"/>
    </row>
    <row r="60" spans="2:9" x14ac:dyDescent="0.25">
      <c r="B60" s="303" t="s">
        <v>5</v>
      </c>
      <c r="C60" s="337">
        <f t="shared" ref="C60:H60" si="3">C53+C59</f>
        <v>131</v>
      </c>
      <c r="D60" s="337">
        <f t="shared" si="3"/>
        <v>550</v>
      </c>
      <c r="E60" s="337">
        <f t="shared" si="3"/>
        <v>528</v>
      </c>
      <c r="F60" s="337">
        <f t="shared" si="3"/>
        <v>21</v>
      </c>
      <c r="G60" s="337">
        <f t="shared" si="3"/>
        <v>1</v>
      </c>
      <c r="H60" s="320">
        <f t="shared" si="3"/>
        <v>251958039</v>
      </c>
    </row>
    <row r="61" spans="2:9" x14ac:dyDescent="0.25">
      <c r="I61" s="125"/>
    </row>
    <row r="62" spans="2:9" ht="35.25" customHeight="1" x14ac:dyDescent="0.25">
      <c r="B62" s="504" t="s">
        <v>303</v>
      </c>
      <c r="C62" s="504"/>
      <c r="D62" s="504"/>
      <c r="E62" s="504"/>
      <c r="F62" s="504"/>
      <c r="G62" s="504"/>
      <c r="H62" s="504"/>
    </row>
    <row r="63" spans="2:9" x14ac:dyDescent="0.25">
      <c r="B63" s="507"/>
      <c r="C63" s="505" t="s">
        <v>136</v>
      </c>
      <c r="D63" s="473" t="s">
        <v>137</v>
      </c>
      <c r="E63" s="473" t="s">
        <v>134</v>
      </c>
      <c r="F63" s="473"/>
      <c r="G63" s="473"/>
      <c r="H63" s="473" t="s">
        <v>302</v>
      </c>
    </row>
    <row r="64" spans="2:9" ht="38.25" customHeight="1" x14ac:dyDescent="0.25">
      <c r="B64" s="507"/>
      <c r="C64" s="506"/>
      <c r="D64" s="473"/>
      <c r="E64" s="337" t="s">
        <v>135</v>
      </c>
      <c r="F64" s="341" t="s">
        <v>93</v>
      </c>
      <c r="G64" s="303" t="s">
        <v>64</v>
      </c>
      <c r="H64" s="473"/>
    </row>
    <row r="65" spans="2:8" x14ac:dyDescent="0.25">
      <c r="B65" s="508" t="s">
        <v>1</v>
      </c>
      <c r="C65" s="508"/>
      <c r="D65" s="508"/>
      <c r="E65" s="508"/>
      <c r="F65" s="508"/>
      <c r="G65" s="508"/>
      <c r="H65" s="508"/>
    </row>
    <row r="66" spans="2:8" x14ac:dyDescent="0.25">
      <c r="B66" s="98" t="s">
        <v>138</v>
      </c>
      <c r="C66" s="20">
        <v>57</v>
      </c>
      <c r="D66" s="20">
        <v>303</v>
      </c>
      <c r="E66" s="20">
        <v>303</v>
      </c>
      <c r="F66" s="20">
        <v>0</v>
      </c>
      <c r="G66" s="20">
        <v>0</v>
      </c>
      <c r="H66" s="27">
        <v>103958044</v>
      </c>
    </row>
    <row r="67" spans="2:8" ht="15" customHeight="1" x14ac:dyDescent="0.25">
      <c r="B67" s="98" t="s">
        <v>139</v>
      </c>
      <c r="C67" s="20">
        <v>1</v>
      </c>
      <c r="D67" s="20">
        <v>1</v>
      </c>
      <c r="E67" s="20">
        <v>1</v>
      </c>
      <c r="F67" s="20">
        <v>0</v>
      </c>
      <c r="G67" s="20">
        <v>0</v>
      </c>
      <c r="H67" s="27">
        <v>6860358</v>
      </c>
    </row>
    <row r="68" spans="2:8" x14ac:dyDescent="0.25">
      <c r="B68" s="98" t="s">
        <v>140</v>
      </c>
      <c r="C68" s="20">
        <v>2</v>
      </c>
      <c r="D68" s="20">
        <v>2</v>
      </c>
      <c r="E68" s="20">
        <v>1</v>
      </c>
      <c r="F68" s="20">
        <v>1</v>
      </c>
      <c r="G68" s="20">
        <v>0</v>
      </c>
      <c r="H68" s="27">
        <v>5561392</v>
      </c>
    </row>
    <row r="69" spans="2:8" ht="14.25" customHeight="1" x14ac:dyDescent="0.25">
      <c r="B69" s="98" t="s">
        <v>141</v>
      </c>
      <c r="C69" s="20">
        <v>0</v>
      </c>
      <c r="D69" s="20">
        <v>0</v>
      </c>
      <c r="E69" s="20">
        <v>0</v>
      </c>
      <c r="F69" s="20">
        <v>0</v>
      </c>
      <c r="G69" s="20">
        <v>0</v>
      </c>
      <c r="H69" s="20">
        <v>0</v>
      </c>
    </row>
    <row r="70" spans="2:8" x14ac:dyDescent="0.25">
      <c r="B70" s="11" t="s">
        <v>3</v>
      </c>
      <c r="C70" s="100">
        <f t="shared" ref="C70:H70" si="4">C66+C67+C68+C69</f>
        <v>60</v>
      </c>
      <c r="D70" s="100">
        <f t="shared" si="4"/>
        <v>306</v>
      </c>
      <c r="E70" s="100">
        <f t="shared" si="4"/>
        <v>305</v>
      </c>
      <c r="F70" s="100">
        <f t="shared" si="4"/>
        <v>1</v>
      </c>
      <c r="G70" s="100">
        <f t="shared" si="4"/>
        <v>0</v>
      </c>
      <c r="H70" s="12">
        <f t="shared" si="4"/>
        <v>116379794</v>
      </c>
    </row>
    <row r="71" spans="2:8" ht="14.25" customHeight="1" x14ac:dyDescent="0.25">
      <c r="B71" s="508" t="s">
        <v>2</v>
      </c>
      <c r="C71" s="508"/>
      <c r="D71" s="508"/>
      <c r="E71" s="508"/>
      <c r="F71" s="508"/>
      <c r="G71" s="508"/>
      <c r="H71" s="508"/>
    </row>
    <row r="72" spans="2:8" ht="15" customHeight="1" x14ac:dyDescent="0.25">
      <c r="B72" s="98" t="s">
        <v>138</v>
      </c>
      <c r="C72" s="20">
        <v>111</v>
      </c>
      <c r="D72" s="20">
        <v>315</v>
      </c>
      <c r="E72" s="20">
        <v>315</v>
      </c>
      <c r="F72" s="20">
        <v>0</v>
      </c>
      <c r="G72" s="20">
        <v>0</v>
      </c>
      <c r="H72" s="27">
        <v>17766277</v>
      </c>
    </row>
    <row r="73" spans="2:8" x14ac:dyDescent="0.25">
      <c r="B73" s="98" t="s">
        <v>139</v>
      </c>
      <c r="C73" s="20">
        <v>0</v>
      </c>
      <c r="D73" s="20">
        <v>0</v>
      </c>
      <c r="E73" s="20">
        <v>0</v>
      </c>
      <c r="F73" s="20">
        <v>0</v>
      </c>
      <c r="G73" s="20">
        <v>0</v>
      </c>
      <c r="H73" s="20">
        <v>0</v>
      </c>
    </row>
    <row r="74" spans="2:8" x14ac:dyDescent="0.25">
      <c r="B74" s="98" t="s">
        <v>140</v>
      </c>
      <c r="C74" s="20">
        <v>3</v>
      </c>
      <c r="D74" s="20">
        <v>7</v>
      </c>
      <c r="E74" s="20">
        <v>7</v>
      </c>
      <c r="F74" s="20">
        <v>0</v>
      </c>
      <c r="G74" s="20">
        <v>0</v>
      </c>
      <c r="H74" s="27">
        <v>136068</v>
      </c>
    </row>
    <row r="75" spans="2:8" ht="15" customHeight="1" x14ac:dyDescent="0.25">
      <c r="B75" s="98" t="s">
        <v>141</v>
      </c>
      <c r="C75" s="20">
        <v>0</v>
      </c>
      <c r="D75" s="20">
        <v>0</v>
      </c>
      <c r="E75" s="20">
        <v>0</v>
      </c>
      <c r="F75" s="20">
        <v>0</v>
      </c>
      <c r="G75" s="20">
        <v>0</v>
      </c>
      <c r="H75" s="20">
        <v>0</v>
      </c>
    </row>
    <row r="76" spans="2:8" x14ac:dyDescent="0.25">
      <c r="B76" s="11" t="s">
        <v>3</v>
      </c>
      <c r="C76" s="100">
        <f t="shared" ref="C76:H76" si="5">C72+C73+C74+C75</f>
        <v>114</v>
      </c>
      <c r="D76" s="100">
        <f t="shared" si="5"/>
        <v>322</v>
      </c>
      <c r="E76" s="100">
        <f t="shared" si="5"/>
        <v>322</v>
      </c>
      <c r="F76" s="100">
        <f t="shared" si="5"/>
        <v>0</v>
      </c>
      <c r="G76" s="100">
        <f t="shared" si="5"/>
        <v>0</v>
      </c>
      <c r="H76" s="12">
        <f t="shared" si="5"/>
        <v>17902345</v>
      </c>
    </row>
    <row r="77" spans="2:8" x14ac:dyDescent="0.25">
      <c r="B77" s="303" t="s">
        <v>5</v>
      </c>
      <c r="C77" s="337">
        <f t="shared" ref="C77:H77" si="6">C70+C76</f>
        <v>174</v>
      </c>
      <c r="D77" s="337">
        <f t="shared" si="6"/>
        <v>628</v>
      </c>
      <c r="E77" s="337">
        <f t="shared" si="6"/>
        <v>627</v>
      </c>
      <c r="F77" s="337">
        <f t="shared" si="6"/>
        <v>1</v>
      </c>
      <c r="G77" s="337">
        <f t="shared" si="6"/>
        <v>0</v>
      </c>
      <c r="H77" s="320">
        <f t="shared" si="6"/>
        <v>134282139</v>
      </c>
    </row>
    <row r="79" spans="2:8" ht="32.25" customHeight="1" x14ac:dyDescent="0.25">
      <c r="B79" s="431" t="s">
        <v>142</v>
      </c>
      <c r="C79" s="431"/>
      <c r="D79" s="431"/>
      <c r="E79" s="431"/>
      <c r="F79" s="431"/>
      <c r="G79" s="431"/>
    </row>
    <row r="80" spans="2:8" ht="38.25" x14ac:dyDescent="0.25">
      <c r="B80" s="201" t="s">
        <v>153</v>
      </c>
      <c r="C80" s="201" t="s">
        <v>1</v>
      </c>
      <c r="D80" s="201" t="s">
        <v>2</v>
      </c>
      <c r="E80" s="201" t="s">
        <v>3</v>
      </c>
      <c r="F80" s="201" t="s">
        <v>159</v>
      </c>
      <c r="G80" s="201" t="s">
        <v>160</v>
      </c>
    </row>
    <row r="81" spans="2:7" x14ac:dyDescent="0.25">
      <c r="B81" s="511" t="s">
        <v>32</v>
      </c>
      <c r="C81" s="511"/>
      <c r="D81" s="511"/>
      <c r="E81" s="511"/>
      <c r="F81" s="511"/>
      <c r="G81" s="511"/>
    </row>
    <row r="82" spans="2:7" ht="26.25" x14ac:dyDescent="0.25">
      <c r="B82" s="48" t="s">
        <v>373</v>
      </c>
      <c r="C82" s="181">
        <v>0</v>
      </c>
      <c r="D82" s="27">
        <v>56469</v>
      </c>
      <c r="E82" s="27">
        <f>C82+D82</f>
        <v>56469</v>
      </c>
      <c r="F82" s="21">
        <f t="shared" ref="F82:F106" si="7">E82/$E$107</f>
        <v>2.2412065209000931E-4</v>
      </c>
      <c r="G82" s="21">
        <f t="shared" ref="G82:G107" si="8">E82/$E$154</f>
        <v>1.4620177603584265E-4</v>
      </c>
    </row>
    <row r="83" spans="2:7" ht="26.25" x14ac:dyDescent="0.25">
      <c r="B83" s="48" t="s">
        <v>154</v>
      </c>
      <c r="C83" s="298">
        <v>0</v>
      </c>
      <c r="D83" s="27">
        <v>75221</v>
      </c>
      <c r="E83" s="27">
        <f t="shared" ref="E83:E106" si="9">C83+D83</f>
        <v>75221</v>
      </c>
      <c r="F83" s="21">
        <f t="shared" si="7"/>
        <v>2.9854574316638493E-4</v>
      </c>
      <c r="G83" s="21">
        <f t="shared" si="8"/>
        <v>1.9475187793642742E-4</v>
      </c>
    </row>
    <row r="84" spans="2:7" x14ac:dyDescent="0.25">
      <c r="B84" s="49" t="s">
        <v>143</v>
      </c>
      <c r="C84" s="298">
        <v>578464</v>
      </c>
      <c r="D84" s="27">
        <v>0</v>
      </c>
      <c r="E84" s="27">
        <f t="shared" si="9"/>
        <v>578464</v>
      </c>
      <c r="F84" s="21">
        <f t="shared" si="7"/>
        <v>2.2958743539038262E-3</v>
      </c>
      <c r="G84" s="21">
        <f t="shared" si="8"/>
        <v>1.4976795086294725E-3</v>
      </c>
    </row>
    <row r="85" spans="2:7" x14ac:dyDescent="0.25">
      <c r="B85" s="49" t="s">
        <v>410</v>
      </c>
      <c r="C85" s="298">
        <v>1521000</v>
      </c>
      <c r="D85" s="27">
        <v>0</v>
      </c>
      <c r="E85" s="27">
        <f t="shared" si="9"/>
        <v>1521000</v>
      </c>
      <c r="F85" s="21">
        <f t="shared" si="7"/>
        <v>6.0367194713719773E-3</v>
      </c>
      <c r="G85" s="21">
        <f t="shared" si="8"/>
        <v>3.9379642166589932E-3</v>
      </c>
    </row>
    <row r="86" spans="2:7" ht="26.25" x14ac:dyDescent="0.25">
      <c r="B86" s="48" t="s">
        <v>367</v>
      </c>
      <c r="C86" s="298">
        <v>0</v>
      </c>
      <c r="D86" s="27">
        <v>134999</v>
      </c>
      <c r="E86" s="27">
        <f t="shared" si="9"/>
        <v>134999</v>
      </c>
      <c r="F86" s="21">
        <f t="shared" si="7"/>
        <v>5.3579953446137121E-4</v>
      </c>
      <c r="G86" s="21">
        <f t="shared" si="8"/>
        <v>3.4952086212014949E-4</v>
      </c>
    </row>
    <row r="87" spans="2:7" ht="27" customHeight="1" x14ac:dyDescent="0.25">
      <c r="B87" s="48" t="s">
        <v>372</v>
      </c>
      <c r="C87" s="299">
        <v>0</v>
      </c>
      <c r="D87" s="27">
        <v>23782</v>
      </c>
      <c r="E87" s="27">
        <f t="shared" si="9"/>
        <v>23782</v>
      </c>
      <c r="F87" s="21">
        <f t="shared" si="7"/>
        <v>9.4388732720689263E-5</v>
      </c>
      <c r="G87" s="21">
        <f t="shared" si="8"/>
        <v>6.1573086785393936E-5</v>
      </c>
    </row>
    <row r="88" spans="2:7" ht="26.25" x14ac:dyDescent="0.25">
      <c r="B88" s="48" t="s">
        <v>411</v>
      </c>
      <c r="C88" s="298">
        <v>935952</v>
      </c>
      <c r="D88" s="20">
        <v>0</v>
      </c>
      <c r="E88" s="27">
        <f t="shared" si="9"/>
        <v>935952</v>
      </c>
      <c r="F88" s="21">
        <f t="shared" si="7"/>
        <v>3.7147137821627514E-3</v>
      </c>
      <c r="G88" s="21">
        <f t="shared" si="8"/>
        <v>2.4232383198622078E-3</v>
      </c>
    </row>
    <row r="89" spans="2:7" ht="26.25" x14ac:dyDescent="0.25">
      <c r="B89" s="48" t="s">
        <v>374</v>
      </c>
      <c r="C89" s="298">
        <v>2349144</v>
      </c>
      <c r="D89" s="27">
        <v>0</v>
      </c>
      <c r="E89" s="27">
        <f t="shared" si="9"/>
        <v>2349144</v>
      </c>
      <c r="F89" s="21">
        <f t="shared" si="7"/>
        <v>9.3235524824830055E-3</v>
      </c>
      <c r="G89" s="21">
        <f t="shared" si="8"/>
        <v>6.0820808755944599E-3</v>
      </c>
    </row>
    <row r="90" spans="2:7" ht="26.25" x14ac:dyDescent="0.25">
      <c r="B90" s="48" t="s">
        <v>412</v>
      </c>
      <c r="C90" s="298">
        <v>7883689</v>
      </c>
      <c r="D90" s="27">
        <v>0</v>
      </c>
      <c r="E90" s="27">
        <f t="shared" si="9"/>
        <v>7883689</v>
      </c>
      <c r="F90" s="21">
        <f t="shared" si="7"/>
        <v>3.1289690264655536E-2</v>
      </c>
      <c r="G90" s="21">
        <f t="shared" si="8"/>
        <v>2.0411364350603627E-2</v>
      </c>
    </row>
    <row r="91" spans="2:7" ht="26.25" x14ac:dyDescent="0.25">
      <c r="B91" s="48" t="s">
        <v>413</v>
      </c>
      <c r="C91" s="298">
        <v>5990033</v>
      </c>
      <c r="D91" s="27">
        <v>0</v>
      </c>
      <c r="E91" s="27">
        <f t="shared" si="9"/>
        <v>5990033</v>
      </c>
      <c r="F91" s="21">
        <f t="shared" si="7"/>
        <v>2.3773930864734186E-2</v>
      </c>
      <c r="G91" s="21">
        <f t="shared" si="8"/>
        <v>1.5508570421174568E-2</v>
      </c>
    </row>
    <row r="92" spans="2:7" ht="26.25" x14ac:dyDescent="0.25">
      <c r="B92" s="48" t="s">
        <v>375</v>
      </c>
      <c r="C92" s="298">
        <v>0</v>
      </c>
      <c r="D92" s="27">
        <v>11968</v>
      </c>
      <c r="E92" s="27">
        <f t="shared" si="9"/>
        <v>11968</v>
      </c>
      <c r="F92" s="21">
        <f t="shared" si="7"/>
        <v>4.7499972803011059E-5</v>
      </c>
      <c r="G92" s="21">
        <f t="shared" si="8"/>
        <v>3.09859012130012E-5</v>
      </c>
    </row>
    <row r="93" spans="2:7" ht="26.25" x14ac:dyDescent="0.25">
      <c r="B93" s="48" t="s">
        <v>158</v>
      </c>
      <c r="C93" s="298">
        <v>9854300</v>
      </c>
      <c r="D93" s="27">
        <v>535543</v>
      </c>
      <c r="E93" s="27">
        <f t="shared" si="9"/>
        <v>10389843</v>
      </c>
      <c r="F93" s="21">
        <f t="shared" si="7"/>
        <v>4.1236402066139273E-2</v>
      </c>
      <c r="G93" s="21">
        <f t="shared" si="8"/>
        <v>2.6899953945236636E-2</v>
      </c>
    </row>
    <row r="94" spans="2:7" ht="27.75" customHeight="1" x14ac:dyDescent="0.25">
      <c r="B94" s="48" t="s">
        <v>376</v>
      </c>
      <c r="C94" s="298">
        <v>0</v>
      </c>
      <c r="D94" s="27">
        <v>21462</v>
      </c>
      <c r="E94" s="27">
        <f t="shared" si="9"/>
        <v>21462</v>
      </c>
      <c r="F94" s="21">
        <f t="shared" si="7"/>
        <v>8.5180850292298073E-5</v>
      </c>
      <c r="G94" s="21">
        <f t="shared" si="8"/>
        <v>5.5566461550253322E-5</v>
      </c>
    </row>
    <row r="95" spans="2:7" ht="26.25" x14ac:dyDescent="0.25">
      <c r="B95" s="48" t="s">
        <v>155</v>
      </c>
      <c r="C95" s="27">
        <v>250000</v>
      </c>
      <c r="D95" s="27">
        <v>283903</v>
      </c>
      <c r="E95" s="27">
        <f t="shared" si="9"/>
        <v>533903</v>
      </c>
      <c r="F95" s="21">
        <f t="shared" si="7"/>
        <v>2.1190155397264382E-3</v>
      </c>
      <c r="G95" s="21">
        <f t="shared" si="8"/>
        <v>1.3823082900505498E-3</v>
      </c>
    </row>
    <row r="96" spans="2:7" ht="39" x14ac:dyDescent="0.25">
      <c r="B96" s="48" t="s">
        <v>414</v>
      </c>
      <c r="C96" s="27">
        <v>2570852</v>
      </c>
      <c r="D96" s="27">
        <v>0</v>
      </c>
      <c r="E96" s="27">
        <f t="shared" si="9"/>
        <v>2570852</v>
      </c>
      <c r="F96" s="21">
        <f t="shared" si="7"/>
        <v>1.0203492653790657E-2</v>
      </c>
      <c r="G96" s="21">
        <f t="shared" si="8"/>
        <v>6.6560967668153883E-3</v>
      </c>
    </row>
    <row r="97" spans="2:7" x14ac:dyDescent="0.25">
      <c r="B97" s="49" t="s">
        <v>415</v>
      </c>
      <c r="C97" s="27">
        <v>2066940</v>
      </c>
      <c r="D97" s="27">
        <v>0</v>
      </c>
      <c r="E97" s="27">
        <f t="shared" si="9"/>
        <v>2066940</v>
      </c>
      <c r="F97" s="21">
        <f t="shared" si="7"/>
        <v>8.2035088390253752E-3</v>
      </c>
      <c r="G97" s="21">
        <f t="shared" si="8"/>
        <v>5.3514370532420372E-3</v>
      </c>
    </row>
    <row r="98" spans="2:7" ht="39" x14ac:dyDescent="0.25">
      <c r="B98" s="48" t="s">
        <v>157</v>
      </c>
      <c r="C98" s="27">
        <v>21935432</v>
      </c>
      <c r="D98" s="27">
        <v>1660065</v>
      </c>
      <c r="E98" s="27">
        <f t="shared" si="9"/>
        <v>23595497</v>
      </c>
      <c r="F98" s="21">
        <f t="shared" si="7"/>
        <v>9.3648518196317601E-2</v>
      </c>
      <c r="G98" s="21">
        <f t="shared" si="8"/>
        <v>6.1090218843053663E-2</v>
      </c>
    </row>
    <row r="99" spans="2:7" ht="26.25" x14ac:dyDescent="0.25">
      <c r="B99" s="48" t="s">
        <v>365</v>
      </c>
      <c r="C99" s="27">
        <v>336980</v>
      </c>
      <c r="D99" s="27">
        <v>0</v>
      </c>
      <c r="E99" s="27">
        <f t="shared" si="9"/>
        <v>336980</v>
      </c>
      <c r="F99" s="21">
        <f t="shared" si="7"/>
        <v>1.3374449227238191E-3</v>
      </c>
      <c r="G99" s="21">
        <f t="shared" si="8"/>
        <v>8.7246231540417322E-4</v>
      </c>
    </row>
    <row r="100" spans="2:7" ht="26.25" x14ac:dyDescent="0.25">
      <c r="B100" s="321" t="s">
        <v>156</v>
      </c>
      <c r="C100" s="161">
        <v>155890460</v>
      </c>
      <c r="D100" s="27">
        <v>0</v>
      </c>
      <c r="E100" s="27">
        <f t="shared" si="9"/>
        <v>155890460</v>
      </c>
      <c r="F100" s="21">
        <f t="shared" si="7"/>
        <v>0.6187159600809562</v>
      </c>
      <c r="G100" s="21">
        <f t="shared" si="8"/>
        <v>0.40361015989382648</v>
      </c>
    </row>
    <row r="101" spans="2:7" x14ac:dyDescent="0.25">
      <c r="B101" s="49" t="s">
        <v>416</v>
      </c>
      <c r="C101" s="27">
        <v>30808879</v>
      </c>
      <c r="D101" s="27">
        <v>0</v>
      </c>
      <c r="E101" s="27">
        <f t="shared" si="9"/>
        <v>30808879</v>
      </c>
      <c r="F101" s="21">
        <f t="shared" si="7"/>
        <v>0.12227781706143538</v>
      </c>
      <c r="G101" s="21">
        <f t="shared" si="8"/>
        <v>7.9766116408531693E-2</v>
      </c>
    </row>
    <row r="102" spans="2:7" x14ac:dyDescent="0.25">
      <c r="B102" s="49" t="s">
        <v>417</v>
      </c>
      <c r="C102" s="27">
        <v>1158432</v>
      </c>
      <c r="D102" s="27">
        <v>0</v>
      </c>
      <c r="E102" s="27">
        <f>C102+D102</f>
        <v>1158432</v>
      </c>
      <c r="F102" s="21">
        <f t="shared" si="7"/>
        <v>4.5977179557267472E-3</v>
      </c>
      <c r="G102" s="21">
        <f t="shared" si="8"/>
        <v>2.999252967411381E-3</v>
      </c>
    </row>
    <row r="103" spans="2:7" x14ac:dyDescent="0.25">
      <c r="B103" s="49" t="s">
        <v>418</v>
      </c>
      <c r="C103" s="27">
        <v>0</v>
      </c>
      <c r="D103" s="27">
        <v>47000</v>
      </c>
      <c r="E103" s="27">
        <f t="shared" si="9"/>
        <v>47000</v>
      </c>
      <c r="F103" s="21">
        <f t="shared" si="7"/>
        <v>1.8653899747171789E-4</v>
      </c>
      <c r="G103" s="21">
        <f t="shared" si="8"/>
        <v>1.2168594226362437E-4</v>
      </c>
    </row>
    <row r="104" spans="2:7" ht="26.25" x14ac:dyDescent="0.25">
      <c r="B104" s="48" t="s">
        <v>419</v>
      </c>
      <c r="C104" s="27">
        <v>0</v>
      </c>
      <c r="D104" s="27">
        <v>32390</v>
      </c>
      <c r="E104" s="27">
        <f>C104+D104</f>
        <v>32390</v>
      </c>
      <c r="F104" s="21">
        <f t="shared" si="7"/>
        <v>1.2855315166189241E-4</v>
      </c>
      <c r="G104" s="21">
        <f t="shared" si="8"/>
        <v>8.3859737657846669E-5</v>
      </c>
    </row>
    <row r="105" spans="2:7" ht="26.25" x14ac:dyDescent="0.25">
      <c r="B105" s="48" t="s">
        <v>366</v>
      </c>
      <c r="C105" s="27">
        <v>3564346</v>
      </c>
      <c r="D105" s="27">
        <v>120000</v>
      </c>
      <c r="E105" s="27">
        <f t="shared" si="9"/>
        <v>3684346</v>
      </c>
      <c r="F105" s="21">
        <f t="shared" si="7"/>
        <v>1.4622855514445404E-2</v>
      </c>
      <c r="G105" s="21">
        <f t="shared" si="8"/>
        <v>9.5390024390471367E-3</v>
      </c>
    </row>
    <row r="106" spans="2:7" x14ac:dyDescent="0.25">
      <c r="B106" s="49" t="s">
        <v>377</v>
      </c>
      <c r="C106" s="27">
        <v>1260334</v>
      </c>
      <c r="D106" s="27">
        <v>0</v>
      </c>
      <c r="E106" s="27">
        <f t="shared" si="9"/>
        <v>1260334</v>
      </c>
      <c r="F106" s="21">
        <f t="shared" si="7"/>
        <v>5.0021583157344703E-3</v>
      </c>
      <c r="G106" s="21">
        <f t="shared" si="8"/>
        <v>3.2630836246145267E-3</v>
      </c>
    </row>
    <row r="107" spans="2:7" x14ac:dyDescent="0.25">
      <c r="B107" s="307" t="s">
        <v>144</v>
      </c>
      <c r="C107" s="320">
        <f>SUM(C82:C106)</f>
        <v>248955237</v>
      </c>
      <c r="D107" s="320">
        <f>SUM(D82:D106)</f>
        <v>3002802</v>
      </c>
      <c r="E107" s="320">
        <f>C107+D107</f>
        <v>251958039</v>
      </c>
      <c r="F107" s="339"/>
      <c r="G107" s="340">
        <f t="shared" si="8"/>
        <v>0.65233513588531955</v>
      </c>
    </row>
    <row r="108" spans="2:7" x14ac:dyDescent="0.25">
      <c r="B108" s="511" t="s">
        <v>33</v>
      </c>
      <c r="C108" s="511"/>
      <c r="D108" s="511"/>
      <c r="E108" s="511"/>
      <c r="F108" s="511"/>
      <c r="G108" s="511"/>
    </row>
    <row r="109" spans="2:7" ht="27" customHeight="1" x14ac:dyDescent="0.25">
      <c r="B109" s="48" t="s">
        <v>165</v>
      </c>
      <c r="C109" s="27">
        <v>290025</v>
      </c>
      <c r="D109" s="27">
        <v>134500</v>
      </c>
      <c r="E109" s="27">
        <f>C109+D109</f>
        <v>424525</v>
      </c>
      <c r="F109" s="21">
        <f t="shared" ref="F109:F152" si="10">E109/$E$153</f>
        <v>3.1614405546518736E-3</v>
      </c>
      <c r="G109" s="21">
        <f t="shared" ref="G109:G152" si="11">E109/$E$154</f>
        <v>1.0991218008396838E-3</v>
      </c>
    </row>
    <row r="110" spans="2:7" ht="26.25" x14ac:dyDescent="0.25">
      <c r="B110" s="48" t="s">
        <v>168</v>
      </c>
      <c r="C110" s="27">
        <v>279710</v>
      </c>
      <c r="D110" s="27">
        <v>170462</v>
      </c>
      <c r="E110" s="27">
        <f t="shared" ref="E110:E137" si="12">C110+D110</f>
        <v>450172</v>
      </c>
      <c r="F110" s="21">
        <f t="shared" si="10"/>
        <v>3.3524339376214433E-3</v>
      </c>
      <c r="G110" s="21">
        <f t="shared" si="11"/>
        <v>1.1655234893766023E-3</v>
      </c>
    </row>
    <row r="111" spans="2:7" ht="26.25" x14ac:dyDescent="0.25">
      <c r="B111" s="48" t="s">
        <v>147</v>
      </c>
      <c r="C111" s="27">
        <v>222395</v>
      </c>
      <c r="D111" s="27">
        <v>54907</v>
      </c>
      <c r="E111" s="27">
        <f t="shared" si="12"/>
        <v>277302</v>
      </c>
      <c r="F111" s="21">
        <f t="shared" si="10"/>
        <v>2.0650698750040017E-3</v>
      </c>
      <c r="G111" s="21">
        <f t="shared" si="11"/>
        <v>7.1795223748058652E-4</v>
      </c>
    </row>
    <row r="112" spans="2:7" ht="51.75" x14ac:dyDescent="0.25">
      <c r="B112" s="48" t="s">
        <v>420</v>
      </c>
      <c r="C112" s="27">
        <v>0</v>
      </c>
      <c r="D112" s="27">
        <v>424130</v>
      </c>
      <c r="E112" s="27">
        <f t="shared" si="12"/>
        <v>424130</v>
      </c>
      <c r="F112" s="21">
        <f t="shared" si="10"/>
        <v>3.1584989869724968E-3</v>
      </c>
      <c r="G112" s="21">
        <f t="shared" si="11"/>
        <v>1.0980991211121491E-3</v>
      </c>
    </row>
    <row r="113" spans="2:7" ht="26.25" x14ac:dyDescent="0.25">
      <c r="B113" s="48" t="s">
        <v>161</v>
      </c>
      <c r="C113" s="27">
        <v>1352963</v>
      </c>
      <c r="D113" s="27">
        <v>0</v>
      </c>
      <c r="E113" s="27">
        <f t="shared" si="12"/>
        <v>1352963</v>
      </c>
      <c r="F113" s="21">
        <f t="shared" si="10"/>
        <v>1.0075524638462901E-2</v>
      </c>
      <c r="G113" s="21">
        <f t="shared" si="11"/>
        <v>3.5029059043153194E-3</v>
      </c>
    </row>
    <row r="114" spans="2:7" ht="26.25" x14ac:dyDescent="0.25">
      <c r="B114" s="48" t="s">
        <v>173</v>
      </c>
      <c r="C114" s="27">
        <v>7320062</v>
      </c>
      <c r="D114" s="27">
        <v>3890993</v>
      </c>
      <c r="E114" s="27">
        <f t="shared" si="12"/>
        <v>11211055</v>
      </c>
      <c r="F114" s="21">
        <f t="shared" si="10"/>
        <v>8.3488802632195186E-2</v>
      </c>
      <c r="G114" s="21">
        <f t="shared" si="11"/>
        <v>2.9026123222219518E-2</v>
      </c>
    </row>
    <row r="115" spans="2:7" ht="26.25" x14ac:dyDescent="0.25">
      <c r="B115" s="48" t="s">
        <v>421</v>
      </c>
      <c r="C115" s="27">
        <v>0</v>
      </c>
      <c r="D115" s="27">
        <v>52437</v>
      </c>
      <c r="E115" s="27">
        <f t="shared" si="12"/>
        <v>52437</v>
      </c>
      <c r="F115" s="21">
        <f t="shared" si="10"/>
        <v>3.9049869469237456E-4</v>
      </c>
      <c r="G115" s="21">
        <f t="shared" si="11"/>
        <v>1.3576267562718448E-4</v>
      </c>
    </row>
    <row r="116" spans="2:7" x14ac:dyDescent="0.25">
      <c r="B116" s="49" t="s">
        <v>169</v>
      </c>
      <c r="C116" s="27">
        <v>444728</v>
      </c>
      <c r="D116" s="27">
        <v>341787</v>
      </c>
      <c r="E116" s="27">
        <f t="shared" si="12"/>
        <v>786515</v>
      </c>
      <c r="F116" s="21">
        <f t="shared" si="10"/>
        <v>5.8571825401142891E-3</v>
      </c>
      <c r="G116" s="21">
        <f t="shared" si="11"/>
        <v>2.0363365719037133E-3</v>
      </c>
    </row>
    <row r="117" spans="2:7" x14ac:dyDescent="0.25">
      <c r="B117" s="49" t="s">
        <v>170</v>
      </c>
      <c r="C117" s="27">
        <v>310696</v>
      </c>
      <c r="D117" s="27">
        <v>182672</v>
      </c>
      <c r="E117" s="27">
        <f t="shared" si="12"/>
        <v>493368</v>
      </c>
      <c r="F117" s="21">
        <f t="shared" si="10"/>
        <v>3.6741148426299645E-3</v>
      </c>
      <c r="G117" s="21">
        <f t="shared" si="11"/>
        <v>1.2773606375046773E-3</v>
      </c>
    </row>
    <row r="118" spans="2:7" ht="26.25" x14ac:dyDescent="0.25">
      <c r="B118" s="48" t="s">
        <v>422</v>
      </c>
      <c r="C118" s="27">
        <v>0</v>
      </c>
      <c r="D118" s="27">
        <v>60469</v>
      </c>
      <c r="E118" s="27">
        <f>C118+D118</f>
        <v>60469</v>
      </c>
      <c r="F118" s="21">
        <f t="shared" si="10"/>
        <v>4.5031305317529981E-4</v>
      </c>
      <c r="G118" s="21">
        <f t="shared" si="11"/>
        <v>1.565580264412575E-4</v>
      </c>
    </row>
    <row r="119" spans="2:7" x14ac:dyDescent="0.25">
      <c r="B119" s="49" t="s">
        <v>150</v>
      </c>
      <c r="C119" s="27">
        <v>7330068</v>
      </c>
      <c r="D119" s="27">
        <v>1593679</v>
      </c>
      <c r="E119" s="27">
        <f t="shared" si="12"/>
        <v>8923747</v>
      </c>
      <c r="F119" s="21">
        <f t="shared" si="10"/>
        <v>6.6455204440852705E-2</v>
      </c>
      <c r="G119" s="21">
        <f t="shared" si="11"/>
        <v>2.3104139621642365E-2</v>
      </c>
    </row>
    <row r="120" spans="2:7" x14ac:dyDescent="0.25">
      <c r="B120" s="49" t="s">
        <v>149</v>
      </c>
      <c r="C120" s="27">
        <v>1270524</v>
      </c>
      <c r="D120" s="27">
        <v>146204</v>
      </c>
      <c r="E120" s="27">
        <f t="shared" si="12"/>
        <v>1416728</v>
      </c>
      <c r="F120" s="21">
        <f t="shared" si="10"/>
        <v>1.0550383025995735E-2</v>
      </c>
      <c r="G120" s="21">
        <f t="shared" si="11"/>
        <v>3.6679974810906388E-3</v>
      </c>
    </row>
    <row r="121" spans="2:7" ht="26.25" x14ac:dyDescent="0.25">
      <c r="B121" s="48" t="s">
        <v>386</v>
      </c>
      <c r="C121" s="223">
        <v>0</v>
      </c>
      <c r="D121" s="51">
        <v>219253</v>
      </c>
      <c r="E121" s="27">
        <f t="shared" si="12"/>
        <v>219253</v>
      </c>
      <c r="F121" s="21">
        <f t="shared" si="10"/>
        <v>1.6327785782441252E-3</v>
      </c>
      <c r="G121" s="21">
        <f t="shared" si="11"/>
        <v>5.6765974253460496E-4</v>
      </c>
    </row>
    <row r="122" spans="2:7" ht="26.25" x14ac:dyDescent="0.25">
      <c r="B122" s="48" t="s">
        <v>378</v>
      </c>
      <c r="C122" s="51">
        <v>500000</v>
      </c>
      <c r="D122" s="51">
        <v>114994</v>
      </c>
      <c r="E122" s="27">
        <f t="shared" si="12"/>
        <v>614994</v>
      </c>
      <c r="F122" s="21">
        <f t="shared" si="10"/>
        <v>4.579864489647428E-3</v>
      </c>
      <c r="G122" s="21">
        <f t="shared" si="11"/>
        <v>1.5922579654569235E-3</v>
      </c>
    </row>
    <row r="123" spans="2:7" ht="26.25" x14ac:dyDescent="0.25">
      <c r="B123" s="48" t="s">
        <v>175</v>
      </c>
      <c r="C123" s="51">
        <v>0</v>
      </c>
      <c r="D123" s="51">
        <v>900652</v>
      </c>
      <c r="E123" s="27">
        <f t="shared" si="12"/>
        <v>900652</v>
      </c>
      <c r="F123" s="21">
        <f t="shared" si="10"/>
        <v>6.7071615533321229E-3</v>
      </c>
      <c r="G123" s="21">
        <f t="shared" si="11"/>
        <v>2.3318444100344218E-3</v>
      </c>
    </row>
    <row r="124" spans="2:7" ht="26.25" x14ac:dyDescent="0.25">
      <c r="B124" s="48" t="s">
        <v>148</v>
      </c>
      <c r="C124" s="51">
        <v>19276052</v>
      </c>
      <c r="D124" s="51">
        <v>289139</v>
      </c>
      <c r="E124" s="27">
        <f t="shared" si="12"/>
        <v>19565191</v>
      </c>
      <c r="F124" s="21">
        <f t="shared" si="10"/>
        <v>0.1457021100922439</v>
      </c>
      <c r="G124" s="21">
        <f t="shared" si="11"/>
        <v>5.0655504306442195E-2</v>
      </c>
    </row>
    <row r="125" spans="2:7" ht="25.5" customHeight="1" x14ac:dyDescent="0.25">
      <c r="B125" s="48" t="s">
        <v>146</v>
      </c>
      <c r="C125" s="51">
        <v>274742</v>
      </c>
      <c r="D125" s="51">
        <v>0</v>
      </c>
      <c r="E125" s="27">
        <f t="shared" si="12"/>
        <v>274742</v>
      </c>
      <c r="F125" s="21">
        <f t="shared" si="10"/>
        <v>2.046005537638926E-3</v>
      </c>
      <c r="G125" s="21">
        <f t="shared" si="11"/>
        <v>7.1132423722112105E-4</v>
      </c>
    </row>
    <row r="126" spans="2:7" x14ac:dyDescent="0.25">
      <c r="B126" s="49" t="s">
        <v>384</v>
      </c>
      <c r="C126" s="128">
        <v>0</v>
      </c>
      <c r="D126" s="128">
        <v>127805</v>
      </c>
      <c r="E126" s="27">
        <f t="shared" si="12"/>
        <v>127805</v>
      </c>
      <c r="F126" s="21">
        <f t="shared" si="10"/>
        <v>9.5176470193105876E-4</v>
      </c>
      <c r="G126" s="21">
        <f t="shared" si="11"/>
        <v>3.3089514576601091E-4</v>
      </c>
    </row>
    <row r="127" spans="2:7" ht="26.25" x14ac:dyDescent="0.25">
      <c r="B127" s="48" t="s">
        <v>162</v>
      </c>
      <c r="C127" s="51">
        <v>952525</v>
      </c>
      <c r="D127" s="51">
        <v>0</v>
      </c>
      <c r="E127" s="27">
        <f>C127+D127</f>
        <v>952525</v>
      </c>
      <c r="F127" s="21">
        <f t="shared" si="10"/>
        <v>7.0934601361987539E-3</v>
      </c>
      <c r="G127" s="21">
        <f t="shared" si="11"/>
        <v>2.4661468543544425E-3</v>
      </c>
    </row>
    <row r="128" spans="2:7" ht="15" customHeight="1" x14ac:dyDescent="0.25">
      <c r="B128" s="49" t="s">
        <v>385</v>
      </c>
      <c r="C128" s="128">
        <v>0</v>
      </c>
      <c r="D128" s="128">
        <v>39597</v>
      </c>
      <c r="E128" s="27">
        <f t="shared" si="12"/>
        <v>39597</v>
      </c>
      <c r="F128" s="21">
        <f t="shared" si="10"/>
        <v>2.948791275956663E-4</v>
      </c>
      <c r="G128" s="21">
        <f t="shared" si="11"/>
        <v>1.0251911182580286E-4</v>
      </c>
    </row>
    <row r="129" spans="2:7" ht="26.25" x14ac:dyDescent="0.25">
      <c r="B129" s="48" t="s">
        <v>379</v>
      </c>
      <c r="C129" s="128">
        <v>0</v>
      </c>
      <c r="D129" s="128">
        <v>32855</v>
      </c>
      <c r="E129" s="27">
        <f t="shared" si="12"/>
        <v>32855</v>
      </c>
      <c r="F129" s="21">
        <f t="shared" si="10"/>
        <v>2.4467140786311125E-4</v>
      </c>
      <c r="G129" s="21">
        <f t="shared" si="11"/>
        <v>8.5063651767476139E-5</v>
      </c>
    </row>
    <row r="130" spans="2:7" ht="39" customHeight="1" x14ac:dyDescent="0.25">
      <c r="B130" s="48" t="s">
        <v>423</v>
      </c>
      <c r="C130" s="223">
        <v>0</v>
      </c>
      <c r="D130" s="51">
        <v>105504</v>
      </c>
      <c r="E130" s="27">
        <f t="shared" si="12"/>
        <v>105504</v>
      </c>
      <c r="F130" s="21">
        <f t="shared" si="10"/>
        <v>7.8568900365818574E-4</v>
      </c>
      <c r="G130" s="21">
        <f t="shared" si="11"/>
        <v>2.7315646069322184E-4</v>
      </c>
    </row>
    <row r="131" spans="2:7" ht="39" x14ac:dyDescent="0.25">
      <c r="B131" s="48" t="s">
        <v>174</v>
      </c>
      <c r="C131" s="128">
        <v>0</v>
      </c>
      <c r="D131" s="128">
        <v>1028429</v>
      </c>
      <c r="E131" s="27">
        <f t="shared" si="12"/>
        <v>1028429</v>
      </c>
      <c r="F131" s="21">
        <f t="shared" si="10"/>
        <v>7.6587177390732512E-3</v>
      </c>
      <c r="G131" s="21">
        <f t="shared" si="11"/>
        <v>2.6626670620475946E-3</v>
      </c>
    </row>
    <row r="132" spans="2:7" ht="12.75" customHeight="1" x14ac:dyDescent="0.25">
      <c r="B132" s="48" t="s">
        <v>424</v>
      </c>
      <c r="C132" s="128">
        <v>230995</v>
      </c>
      <c r="D132" s="128">
        <v>139792</v>
      </c>
      <c r="E132" s="27">
        <f t="shared" si="12"/>
        <v>370787</v>
      </c>
      <c r="F132" s="21">
        <f t="shared" si="10"/>
        <v>2.7612533041345136E-3</v>
      </c>
      <c r="G132" s="21">
        <f t="shared" si="11"/>
        <v>9.5999075476813805E-4</v>
      </c>
    </row>
    <row r="133" spans="2:7" ht="26.25" x14ac:dyDescent="0.25">
      <c r="B133" s="48" t="s">
        <v>383</v>
      </c>
      <c r="C133" s="128">
        <v>186292</v>
      </c>
      <c r="D133" s="128">
        <v>506750</v>
      </c>
      <c r="E133" s="27">
        <f t="shared" si="12"/>
        <v>693042</v>
      </c>
      <c r="F133" s="21">
        <f t="shared" si="10"/>
        <v>5.1610884750651759E-3</v>
      </c>
      <c r="G133" s="21">
        <f t="shared" si="11"/>
        <v>1.7943291233673778E-3</v>
      </c>
    </row>
    <row r="134" spans="2:7" ht="39" x14ac:dyDescent="0.25">
      <c r="B134" s="48" t="s">
        <v>164</v>
      </c>
      <c r="C134" s="51">
        <v>3101956</v>
      </c>
      <c r="D134" s="51">
        <v>58307</v>
      </c>
      <c r="E134" s="27">
        <f t="shared" si="12"/>
        <v>3160263</v>
      </c>
      <c r="F134" s="21">
        <f t="shared" si="10"/>
        <v>2.3534499997799409E-2</v>
      </c>
      <c r="G134" s="21">
        <f t="shared" si="11"/>
        <v>8.1821187437418792E-3</v>
      </c>
    </row>
    <row r="135" spans="2:7" x14ac:dyDescent="0.25">
      <c r="B135" s="49" t="s">
        <v>425</v>
      </c>
      <c r="C135" s="51">
        <v>0</v>
      </c>
      <c r="D135" s="51">
        <v>56314</v>
      </c>
      <c r="E135" s="27">
        <f t="shared" si="12"/>
        <v>56314</v>
      </c>
      <c r="F135" s="21">
        <f t="shared" si="10"/>
        <v>4.1937073999096783E-4</v>
      </c>
      <c r="G135" s="21">
        <f t="shared" si="11"/>
        <v>1.4580047133263283E-4</v>
      </c>
    </row>
    <row r="136" spans="2:7" x14ac:dyDescent="0.25">
      <c r="B136" s="49" t="s">
        <v>145</v>
      </c>
      <c r="C136" s="51">
        <v>1281092</v>
      </c>
      <c r="D136" s="51">
        <v>1508934</v>
      </c>
      <c r="E136" s="27">
        <f>C136+D136</f>
        <v>2790026</v>
      </c>
      <c r="F136" s="21">
        <f t="shared" si="10"/>
        <v>2.0777342547395675E-2</v>
      </c>
      <c r="G136" s="21">
        <f t="shared" si="11"/>
        <v>7.2235519734044863E-3</v>
      </c>
    </row>
    <row r="137" spans="2:7" ht="25.5" customHeight="1" x14ac:dyDescent="0.25">
      <c r="B137" s="48" t="s">
        <v>167</v>
      </c>
      <c r="C137" s="51">
        <v>4228392</v>
      </c>
      <c r="D137" s="51">
        <v>134999</v>
      </c>
      <c r="E137" s="27">
        <f t="shared" si="12"/>
        <v>4363391</v>
      </c>
      <c r="F137" s="21">
        <f t="shared" si="10"/>
        <v>3.2494202374896634E-2</v>
      </c>
      <c r="G137" s="21">
        <f t="shared" si="11"/>
        <v>1.1297092453183366E-2</v>
      </c>
    </row>
    <row r="138" spans="2:7" ht="39.75" customHeight="1" x14ac:dyDescent="0.25">
      <c r="B138" s="48" t="s">
        <v>381</v>
      </c>
      <c r="C138" s="51">
        <v>4811139</v>
      </c>
      <c r="D138" s="51">
        <v>0</v>
      </c>
      <c r="E138" s="27">
        <f>C138+D138</f>
        <v>4811139</v>
      </c>
      <c r="F138" s="21">
        <f t="shared" si="10"/>
        <v>3.5828584768075523E-2</v>
      </c>
      <c r="G138" s="21">
        <f t="shared" si="11"/>
        <v>1.2456340054814287E-2</v>
      </c>
    </row>
    <row r="139" spans="2:7" ht="25.5" customHeight="1" x14ac:dyDescent="0.25">
      <c r="B139" s="48" t="s">
        <v>166</v>
      </c>
      <c r="C139" s="51">
        <v>12946762</v>
      </c>
      <c r="D139" s="51">
        <v>167464</v>
      </c>
      <c r="E139" s="27">
        <f t="shared" ref="E139:E152" si="13">C139+D139</f>
        <v>13114226</v>
      </c>
      <c r="F139" s="21">
        <f t="shared" si="10"/>
        <v>9.7661729978847006E-2</v>
      </c>
      <c r="G139" s="21">
        <f t="shared" si="11"/>
        <v>3.3953552082300456E-2</v>
      </c>
    </row>
    <row r="140" spans="2:7" ht="39" x14ac:dyDescent="0.25">
      <c r="B140" s="48" t="s">
        <v>171</v>
      </c>
      <c r="C140" s="51">
        <v>13749938</v>
      </c>
      <c r="D140" s="51">
        <v>3602721</v>
      </c>
      <c r="E140" s="27">
        <f t="shared" si="13"/>
        <v>17352659</v>
      </c>
      <c r="F140" s="21">
        <f t="shared" si="10"/>
        <v>0.12922536928012443</v>
      </c>
      <c r="G140" s="21">
        <f t="shared" si="11"/>
        <v>4.4927120450943867E-2</v>
      </c>
    </row>
    <row r="141" spans="2:7" ht="26.25" customHeight="1" x14ac:dyDescent="0.25">
      <c r="B141" s="48" t="s">
        <v>163</v>
      </c>
      <c r="C141" s="223">
        <v>0</v>
      </c>
      <c r="D141" s="51">
        <v>43610</v>
      </c>
      <c r="E141" s="27">
        <f t="shared" si="13"/>
        <v>43610</v>
      </c>
      <c r="F141" s="21">
        <f t="shared" si="10"/>
        <v>3.2476396581677925E-4</v>
      </c>
      <c r="G141" s="21">
        <f t="shared" si="11"/>
        <v>1.1290902004503529E-4</v>
      </c>
    </row>
    <row r="142" spans="2:7" x14ac:dyDescent="0.25">
      <c r="B142" s="49" t="s">
        <v>426</v>
      </c>
      <c r="C142" s="51">
        <v>378991</v>
      </c>
      <c r="D142" s="51">
        <v>492804</v>
      </c>
      <c r="E142" s="27">
        <f t="shared" si="13"/>
        <v>871795</v>
      </c>
      <c r="F142" s="21">
        <f t="shared" si="10"/>
        <v>6.4922632785883762E-3</v>
      </c>
      <c r="G142" s="21">
        <f t="shared" si="11"/>
        <v>2.2571318305471574E-3</v>
      </c>
    </row>
    <row r="143" spans="2:7" ht="26.25" x14ac:dyDescent="0.25">
      <c r="B143" s="48" t="s">
        <v>172</v>
      </c>
      <c r="C143" s="223">
        <v>0</v>
      </c>
      <c r="D143" s="51">
        <v>108621</v>
      </c>
      <c r="E143" s="27">
        <f t="shared" si="13"/>
        <v>108621</v>
      </c>
      <c r="F143" s="21">
        <f t="shared" si="10"/>
        <v>8.0890132380152205E-4</v>
      </c>
      <c r="G143" s="21">
        <f t="shared" si="11"/>
        <v>2.8122656882164135E-4</v>
      </c>
    </row>
    <row r="144" spans="2:7" ht="26.25" x14ac:dyDescent="0.25">
      <c r="B144" s="48" t="s">
        <v>427</v>
      </c>
      <c r="C144" s="51">
        <v>235589</v>
      </c>
      <c r="D144" s="51">
        <v>97810</v>
      </c>
      <c r="E144" s="27">
        <f t="shared" si="13"/>
        <v>333399</v>
      </c>
      <c r="F144" s="21">
        <f t="shared" si="10"/>
        <v>2.4828246145230082E-3</v>
      </c>
      <c r="G144" s="21">
        <f t="shared" si="11"/>
        <v>8.6319088222872552E-4</v>
      </c>
    </row>
    <row r="145" spans="2:9" ht="26.25" x14ac:dyDescent="0.25">
      <c r="B145" s="48" t="s">
        <v>428</v>
      </c>
      <c r="C145" s="51">
        <v>0</v>
      </c>
      <c r="D145" s="51">
        <v>66625</v>
      </c>
      <c r="E145" s="27">
        <f t="shared" si="13"/>
        <v>66625</v>
      </c>
      <c r="F145" s="21">
        <f t="shared" si="10"/>
        <v>4.9615682693288045E-4</v>
      </c>
      <c r="G145" s="21">
        <f t="shared" si="11"/>
        <v>1.7249629581519093E-4</v>
      </c>
    </row>
    <row r="146" spans="2:9" ht="26.25" x14ac:dyDescent="0.25">
      <c r="B146" s="48" t="s">
        <v>429</v>
      </c>
      <c r="C146" s="51">
        <v>600666</v>
      </c>
      <c r="D146" s="51">
        <v>0</v>
      </c>
      <c r="E146" s="27">
        <f t="shared" si="13"/>
        <v>600666</v>
      </c>
      <c r="F146" s="21">
        <f t="shared" si="10"/>
        <v>4.4731637764572696E-3</v>
      </c>
      <c r="G146" s="21">
        <f t="shared" si="11"/>
        <v>1.5551618765047275E-3</v>
      </c>
    </row>
    <row r="147" spans="2:9" x14ac:dyDescent="0.25">
      <c r="B147" s="49" t="s">
        <v>151</v>
      </c>
      <c r="C147" s="51">
        <v>6578269</v>
      </c>
      <c r="D147" s="51">
        <v>964237</v>
      </c>
      <c r="E147" s="27">
        <f t="shared" si="13"/>
        <v>7542506</v>
      </c>
      <c r="F147" s="21">
        <f t="shared" si="10"/>
        <v>5.6169093344573547E-2</v>
      </c>
      <c r="G147" s="21">
        <f t="shared" si="11"/>
        <v>1.9528020205085966E-2</v>
      </c>
    </row>
    <row r="148" spans="2:9" ht="26.25" x14ac:dyDescent="0.25">
      <c r="B148" s="48" t="s">
        <v>430</v>
      </c>
      <c r="C148" s="223">
        <v>377274</v>
      </c>
      <c r="D148" s="51">
        <v>0</v>
      </c>
      <c r="E148" s="27">
        <f t="shared" si="13"/>
        <v>377274</v>
      </c>
      <c r="F148" s="21">
        <f t="shared" si="10"/>
        <v>2.8095620371373442E-3</v>
      </c>
      <c r="G148" s="21">
        <f t="shared" si="11"/>
        <v>9.7678600386311956E-4</v>
      </c>
    </row>
    <row r="149" spans="2:9" x14ac:dyDescent="0.25">
      <c r="B149" s="49" t="s">
        <v>368</v>
      </c>
      <c r="C149" s="51">
        <v>0</v>
      </c>
      <c r="D149" s="51">
        <v>42889</v>
      </c>
      <c r="E149" s="27">
        <f t="shared" si="13"/>
        <v>42889</v>
      </c>
      <c r="F149" s="21">
        <f t="shared" si="10"/>
        <v>3.1939467392606846E-4</v>
      </c>
      <c r="G149" s="21">
        <f t="shared" si="11"/>
        <v>1.1104230590945927E-4</v>
      </c>
    </row>
    <row r="150" spans="2:9" ht="39" x14ac:dyDescent="0.25">
      <c r="B150" s="48" t="s">
        <v>369</v>
      </c>
      <c r="C150" s="51">
        <v>27357475</v>
      </c>
      <c r="D150" s="51">
        <v>0</v>
      </c>
      <c r="E150" s="27">
        <f t="shared" si="13"/>
        <v>27357475</v>
      </c>
      <c r="F150" s="21">
        <f t="shared" si="10"/>
        <v>0.20373130189711977</v>
      </c>
      <c r="G150" s="21">
        <f t="shared" si="11"/>
        <v>7.0830215389969087E-2</v>
      </c>
    </row>
    <row r="151" spans="2:9" ht="51.75" x14ac:dyDescent="0.25">
      <c r="B151" s="48" t="s">
        <v>380</v>
      </c>
      <c r="C151" s="51">
        <v>337190</v>
      </c>
      <c r="D151" s="51">
        <v>0</v>
      </c>
      <c r="E151" s="27">
        <f t="shared" si="13"/>
        <v>337190</v>
      </c>
      <c r="F151" s="21">
        <f t="shared" si="10"/>
        <v>2.5110562172382432E-3</v>
      </c>
      <c r="G151" s="21">
        <f t="shared" si="11"/>
        <v>8.7300601855045746E-4</v>
      </c>
    </row>
    <row r="152" spans="2:9" ht="26.25" x14ac:dyDescent="0.25">
      <c r="B152" s="48" t="s">
        <v>382</v>
      </c>
      <c r="C152" s="51">
        <v>153284</v>
      </c>
      <c r="D152" s="51">
        <v>0</v>
      </c>
      <c r="E152" s="27">
        <f t="shared" si="13"/>
        <v>153284</v>
      </c>
      <c r="F152" s="21">
        <f t="shared" si="10"/>
        <v>1.1415069877610455E-3</v>
      </c>
      <c r="G152" s="21">
        <f t="shared" si="11"/>
        <v>3.9686187178590207E-4</v>
      </c>
    </row>
    <row r="153" spans="2:9" ht="25.5" x14ac:dyDescent="0.25">
      <c r="B153" s="307" t="s">
        <v>152</v>
      </c>
      <c r="C153" s="320">
        <f>SUM(C109:C152)</f>
        <v>116379794</v>
      </c>
      <c r="D153" s="337">
        <f>SUM(D109:D152)</f>
        <v>17902345</v>
      </c>
      <c r="E153" s="320">
        <f>C153+D153</f>
        <v>134282139</v>
      </c>
      <c r="F153" s="339"/>
      <c r="G153" s="340">
        <f>E153/E154</f>
        <v>0.34766486411468045</v>
      </c>
    </row>
    <row r="154" spans="2:9" x14ac:dyDescent="0.25">
      <c r="B154" s="99" t="s">
        <v>5</v>
      </c>
      <c r="C154" s="12">
        <f>C107+C153</f>
        <v>365335031</v>
      </c>
      <c r="D154" s="100">
        <f>D107+D153</f>
        <v>20905147</v>
      </c>
      <c r="E154" s="12">
        <f>C154+D154</f>
        <v>386240178</v>
      </c>
      <c r="F154" s="26"/>
      <c r="G154" s="22">
        <v>1</v>
      </c>
    </row>
    <row r="156" spans="2:9" ht="30" customHeight="1" x14ac:dyDescent="0.25">
      <c r="B156" s="347" t="s">
        <v>304</v>
      </c>
      <c r="C156" s="347"/>
      <c r="D156" s="347"/>
      <c r="E156" s="347"/>
      <c r="F156" s="347"/>
      <c r="G156" s="347"/>
    </row>
    <row r="157" spans="2:9" x14ac:dyDescent="0.25">
      <c r="B157" s="514" t="s">
        <v>223</v>
      </c>
      <c r="C157" s="514" t="s">
        <v>224</v>
      </c>
      <c r="D157" s="514" t="s">
        <v>229</v>
      </c>
      <c r="E157" s="512" t="s">
        <v>0</v>
      </c>
      <c r="F157" s="514" t="s">
        <v>49</v>
      </c>
      <c r="G157" s="514" t="s">
        <v>0</v>
      </c>
    </row>
    <row r="158" spans="2:9" ht="48.75" customHeight="1" x14ac:dyDescent="0.25">
      <c r="B158" s="514"/>
      <c r="C158" s="514"/>
      <c r="D158" s="514"/>
      <c r="E158" s="513"/>
      <c r="F158" s="514"/>
      <c r="G158" s="514"/>
    </row>
    <row r="159" spans="2:9" ht="64.5" customHeight="1" x14ac:dyDescent="0.25">
      <c r="B159" s="300" t="s">
        <v>230</v>
      </c>
      <c r="C159" s="179" t="s">
        <v>231</v>
      </c>
      <c r="D159" s="166">
        <v>20</v>
      </c>
      <c r="E159" s="167">
        <f>D159/D182</f>
        <v>4.2553191489361701E-2</v>
      </c>
      <c r="F159" s="168">
        <v>4404594</v>
      </c>
      <c r="G159" s="167">
        <f>F159/F182</f>
        <v>1.7692313096430264E-2</v>
      </c>
      <c r="I159" s="206"/>
    </row>
    <row r="160" spans="2:9" ht="39.75" customHeight="1" x14ac:dyDescent="0.25">
      <c r="B160" s="300" t="s">
        <v>232</v>
      </c>
      <c r="C160" s="179" t="s">
        <v>233</v>
      </c>
      <c r="D160" s="166">
        <v>15</v>
      </c>
      <c r="E160" s="167">
        <f>D160/D182</f>
        <v>3.1914893617021274E-2</v>
      </c>
      <c r="F160" s="169">
        <v>3180992</v>
      </c>
      <c r="G160" s="167">
        <f>F160/F182</f>
        <v>1.2777365273902634E-2</v>
      </c>
    </row>
    <row r="161" spans="2:7" ht="38.25" x14ac:dyDescent="0.25">
      <c r="B161" s="300" t="s">
        <v>255</v>
      </c>
      <c r="C161" s="178" t="s">
        <v>256</v>
      </c>
      <c r="D161" s="166">
        <v>10</v>
      </c>
      <c r="E161" s="167">
        <f>D161/D182</f>
        <v>2.1276595744680851E-2</v>
      </c>
      <c r="F161" s="169">
        <v>1786383</v>
      </c>
      <c r="G161" s="167">
        <f>F161/F182</f>
        <v>7.1755188664699588E-3</v>
      </c>
    </row>
    <row r="162" spans="2:7" ht="76.5" x14ac:dyDescent="0.25">
      <c r="B162" s="300" t="s">
        <v>225</v>
      </c>
      <c r="C162" s="179" t="s">
        <v>226</v>
      </c>
      <c r="D162" s="166">
        <v>74</v>
      </c>
      <c r="E162" s="167">
        <f>D162/D182</f>
        <v>0.1574468085106383</v>
      </c>
      <c r="F162" s="169">
        <v>45232238</v>
      </c>
      <c r="G162" s="167">
        <f>F162/F182</f>
        <v>0.18168823658849162</v>
      </c>
    </row>
    <row r="163" spans="2:7" ht="64.5" x14ac:dyDescent="0.25">
      <c r="B163" s="300" t="s">
        <v>349</v>
      </c>
      <c r="C163" s="202" t="s">
        <v>350</v>
      </c>
      <c r="D163" s="166">
        <v>1</v>
      </c>
      <c r="E163" s="167">
        <f>D163/D182</f>
        <v>2.1276595744680851E-3</v>
      </c>
      <c r="F163" s="169">
        <v>250000</v>
      </c>
      <c r="G163" s="167">
        <f>F163/F182</f>
        <v>1.0041965897668583E-3</v>
      </c>
    </row>
    <row r="164" spans="2:7" ht="63.75" x14ac:dyDescent="0.25">
      <c r="B164" s="300" t="s">
        <v>336</v>
      </c>
      <c r="C164" s="180" t="s">
        <v>337</v>
      </c>
      <c r="D164" s="166">
        <v>1</v>
      </c>
      <c r="E164" s="167">
        <f>D164/D182</f>
        <v>2.1276595744680851E-3</v>
      </c>
      <c r="F164" s="169">
        <v>1370715</v>
      </c>
      <c r="G164" s="167">
        <f>F164/F182</f>
        <v>5.505869314169117E-3</v>
      </c>
    </row>
    <row r="165" spans="2:7" ht="51" customHeight="1" x14ac:dyDescent="0.25">
      <c r="B165" s="300" t="s">
        <v>236</v>
      </c>
      <c r="C165" s="179" t="s">
        <v>237</v>
      </c>
      <c r="D165" s="170">
        <v>80</v>
      </c>
      <c r="E165" s="171">
        <f>D165/D182</f>
        <v>0.1702127659574468</v>
      </c>
      <c r="F165" s="172">
        <v>16635198</v>
      </c>
      <c r="G165" s="171">
        <f>F165/F182</f>
        <v>6.6820036406785854E-2</v>
      </c>
    </row>
    <row r="166" spans="2:7" ht="38.25" x14ac:dyDescent="0.25">
      <c r="B166" s="300" t="s">
        <v>227</v>
      </c>
      <c r="C166" s="179" t="s">
        <v>228</v>
      </c>
      <c r="D166" s="170">
        <v>18</v>
      </c>
      <c r="E166" s="171">
        <f>D166/D182</f>
        <v>3.8297872340425532E-2</v>
      </c>
      <c r="F166" s="172">
        <v>3329448</v>
      </c>
      <c r="G166" s="171">
        <f>F166/F182</f>
        <v>1.3373681309624349E-2</v>
      </c>
    </row>
    <row r="167" spans="2:7" ht="64.5" customHeight="1" x14ac:dyDescent="0.25">
      <c r="B167" s="300" t="s">
        <v>259</v>
      </c>
      <c r="C167" s="178" t="s">
        <v>260</v>
      </c>
      <c r="D167" s="170">
        <v>25</v>
      </c>
      <c r="E167" s="171">
        <f>D167/D182</f>
        <v>5.3191489361702128E-2</v>
      </c>
      <c r="F167" s="172">
        <v>2965760</v>
      </c>
      <c r="G167" s="171">
        <f>F167/F182</f>
        <v>1.1912824312267832E-2</v>
      </c>
    </row>
    <row r="168" spans="2:7" ht="91.5" customHeight="1" x14ac:dyDescent="0.25">
      <c r="B168" s="300" t="s">
        <v>351</v>
      </c>
      <c r="C168" s="179" t="s">
        <v>352</v>
      </c>
      <c r="D168" s="170">
        <v>4</v>
      </c>
      <c r="E168" s="171">
        <f>D168/D182</f>
        <v>8.5106382978723406E-3</v>
      </c>
      <c r="F168" s="172">
        <v>655163</v>
      </c>
      <c r="G168" s="171">
        <f>F168/F182</f>
        <v>2.6316498013656971E-3</v>
      </c>
    </row>
    <row r="169" spans="2:7" ht="89.25" x14ac:dyDescent="0.25">
      <c r="B169" s="300" t="s">
        <v>238</v>
      </c>
      <c r="C169" s="179" t="s">
        <v>239</v>
      </c>
      <c r="D169" s="170">
        <v>31</v>
      </c>
      <c r="E169" s="171">
        <f>D169/D182</f>
        <v>6.5957446808510636E-2</v>
      </c>
      <c r="F169" s="172">
        <v>27550460</v>
      </c>
      <c r="G169" s="171">
        <f>F169/F182</f>
        <v>0.11066431191403296</v>
      </c>
    </row>
    <row r="170" spans="2:7" x14ac:dyDescent="0.25">
      <c r="B170" s="300" t="s">
        <v>353</v>
      </c>
      <c r="C170" s="180" t="s">
        <v>354</v>
      </c>
      <c r="D170" s="170">
        <v>2</v>
      </c>
      <c r="E170" s="171">
        <f>D170/D182</f>
        <v>4.2553191489361703E-3</v>
      </c>
      <c r="F170" s="172">
        <v>289012</v>
      </c>
      <c r="G170" s="171">
        <f>F170/F182</f>
        <v>1.1608994592067971E-3</v>
      </c>
    </row>
    <row r="171" spans="2:7" ht="51" x14ac:dyDescent="0.25">
      <c r="B171" s="300" t="s">
        <v>263</v>
      </c>
      <c r="C171" s="178" t="s">
        <v>264</v>
      </c>
      <c r="D171" s="170">
        <v>89</v>
      </c>
      <c r="E171" s="171">
        <f>D171/D182</f>
        <v>0.18936170212765957</v>
      </c>
      <c r="F171" s="172">
        <v>75019559</v>
      </c>
      <c r="G171" s="171">
        <f>F171/F182</f>
        <v>0.3013375412544545</v>
      </c>
    </row>
    <row r="172" spans="2:7" ht="38.25" x14ac:dyDescent="0.25">
      <c r="B172" s="300" t="s">
        <v>240</v>
      </c>
      <c r="C172" s="179" t="s">
        <v>241</v>
      </c>
      <c r="D172" s="170">
        <v>57</v>
      </c>
      <c r="E172" s="171">
        <f>D172/D182</f>
        <v>0.12127659574468085</v>
      </c>
      <c r="F172" s="172">
        <v>36798745</v>
      </c>
      <c r="G172" s="171">
        <f>F172/F182</f>
        <v>0.14781269694680091</v>
      </c>
    </row>
    <row r="173" spans="2:7" ht="53.25" customHeight="1" x14ac:dyDescent="0.25">
      <c r="B173" s="300" t="s">
        <v>244</v>
      </c>
      <c r="C173" s="179" t="s">
        <v>245</v>
      </c>
      <c r="D173" s="170">
        <v>8</v>
      </c>
      <c r="E173" s="171">
        <f>D173/D182</f>
        <v>1.7021276595744681E-2</v>
      </c>
      <c r="F173" s="172">
        <v>852290</v>
      </c>
      <c r="G173" s="171">
        <f>F173/F182</f>
        <v>3.423466845969583E-3</v>
      </c>
    </row>
    <row r="174" spans="2:7" ht="63.75" x14ac:dyDescent="0.25">
      <c r="B174" s="301" t="s">
        <v>265</v>
      </c>
      <c r="C174" s="179" t="s">
        <v>266</v>
      </c>
      <c r="D174" s="170">
        <v>1</v>
      </c>
      <c r="E174" s="171">
        <f>D174/D182</f>
        <v>2.1276595744680851E-3</v>
      </c>
      <c r="F174" s="172">
        <v>1521000</v>
      </c>
      <c r="G174" s="171">
        <f>F174/F182</f>
        <v>6.1095320521415662E-3</v>
      </c>
    </row>
    <row r="175" spans="2:7" ht="39" customHeight="1" x14ac:dyDescent="0.25">
      <c r="B175" s="301" t="s">
        <v>267</v>
      </c>
      <c r="C175" s="179" t="s">
        <v>268</v>
      </c>
      <c r="D175" s="170">
        <v>1</v>
      </c>
      <c r="E175" s="171">
        <f>D175/D182</f>
        <v>2.1276595744680851E-3</v>
      </c>
      <c r="F175" s="172">
        <v>246198</v>
      </c>
      <c r="G175" s="171">
        <f>F175/F182</f>
        <v>9.8892476802968409E-4</v>
      </c>
    </row>
    <row r="176" spans="2:7" ht="38.25" x14ac:dyDescent="0.25">
      <c r="B176" s="300" t="s">
        <v>246</v>
      </c>
      <c r="C176" s="179" t="s">
        <v>247</v>
      </c>
      <c r="D176" s="170">
        <v>19</v>
      </c>
      <c r="E176" s="171">
        <f>D176/D182</f>
        <v>4.042553191489362E-2</v>
      </c>
      <c r="F176" s="172">
        <v>14594389</v>
      </c>
      <c r="G176" s="171">
        <f>F176/F182</f>
        <v>5.8622542654123803E-2</v>
      </c>
    </row>
    <row r="177" spans="2:19" ht="63.75" x14ac:dyDescent="0.25">
      <c r="B177" s="300" t="s">
        <v>248</v>
      </c>
      <c r="C177" s="179" t="s">
        <v>249</v>
      </c>
      <c r="D177" s="170">
        <v>3</v>
      </c>
      <c r="E177" s="171">
        <f>D177/D182</f>
        <v>6.382978723404255E-3</v>
      </c>
      <c r="F177" s="172">
        <v>5707426</v>
      </c>
      <c r="G177" s="171">
        <f>F177/F182</f>
        <v>2.2925510902186804E-2</v>
      </c>
    </row>
    <row r="178" spans="2:19" ht="68.25" customHeight="1" x14ac:dyDescent="0.25">
      <c r="B178" s="300" t="s">
        <v>338</v>
      </c>
      <c r="C178" s="179" t="s">
        <v>339</v>
      </c>
      <c r="D178" s="170">
        <v>1</v>
      </c>
      <c r="E178" s="171">
        <f>D178/D182</f>
        <v>2.1276595744680851E-3</v>
      </c>
      <c r="F178" s="172">
        <v>204700</v>
      </c>
      <c r="G178" s="171">
        <f>F178/F182</f>
        <v>8.2223616770110361E-4</v>
      </c>
    </row>
    <row r="179" spans="2:19" ht="102" x14ac:dyDescent="0.25">
      <c r="B179" s="300" t="s">
        <v>250</v>
      </c>
      <c r="C179" s="179" t="s">
        <v>251</v>
      </c>
      <c r="D179" s="170">
        <v>3</v>
      </c>
      <c r="E179" s="171">
        <f>D179/D182</f>
        <v>6.382978723404255E-3</v>
      </c>
      <c r="F179" s="172">
        <v>556980</v>
      </c>
      <c r="G179" s="171">
        <f>F179/F182</f>
        <v>2.237269666273379E-3</v>
      </c>
    </row>
    <row r="180" spans="2:19" ht="26.25" customHeight="1" x14ac:dyDescent="0.25">
      <c r="B180" s="300" t="s">
        <v>437</v>
      </c>
      <c r="C180" s="179" t="s">
        <v>438</v>
      </c>
      <c r="D180" s="170">
        <v>1</v>
      </c>
      <c r="E180" s="171">
        <f>D180/D182</f>
        <v>2.1276595744680851E-3</v>
      </c>
      <c r="F180" s="172">
        <v>4984966</v>
      </c>
      <c r="G180" s="171">
        <f>F180/F182</f>
        <v>2.0023543429214946E-2</v>
      </c>
    </row>
    <row r="181" spans="2:19" ht="51" x14ac:dyDescent="0.25">
      <c r="B181" s="300" t="s">
        <v>252</v>
      </c>
      <c r="C181" s="179" t="s">
        <v>253</v>
      </c>
      <c r="D181" s="170">
        <v>6</v>
      </c>
      <c r="E181" s="171">
        <f>D181/D182</f>
        <v>1.276595744680851E-2</v>
      </c>
      <c r="F181" s="172">
        <v>819021</v>
      </c>
      <c r="G181" s="171">
        <f>F181/F182</f>
        <v>3.2898323805897684E-3</v>
      </c>
    </row>
    <row r="182" spans="2:19" x14ac:dyDescent="0.25">
      <c r="B182" s="173"/>
      <c r="C182" s="174" t="s">
        <v>254</v>
      </c>
      <c r="D182" s="173">
        <f>SUM(D159:D181)</f>
        <v>470</v>
      </c>
      <c r="E182" s="175">
        <v>1</v>
      </c>
      <c r="F182" s="176">
        <f>SUM(F159:F181)</f>
        <v>248955237</v>
      </c>
      <c r="G182" s="175">
        <v>1</v>
      </c>
    </row>
    <row r="184" spans="2:19" ht="33.75" customHeight="1" x14ac:dyDescent="0.25">
      <c r="B184" s="347" t="s">
        <v>305</v>
      </c>
      <c r="C184" s="347"/>
      <c r="D184" s="347"/>
      <c r="E184" s="347"/>
      <c r="F184" s="347"/>
      <c r="G184" s="347"/>
    </row>
    <row r="185" spans="2:19" x14ac:dyDescent="0.25">
      <c r="B185" s="514" t="s">
        <v>223</v>
      </c>
      <c r="C185" s="514" t="s">
        <v>224</v>
      </c>
      <c r="D185" s="514" t="s">
        <v>229</v>
      </c>
      <c r="E185" s="512" t="s">
        <v>0</v>
      </c>
      <c r="F185" s="514" t="s">
        <v>49</v>
      </c>
      <c r="G185" s="514" t="s">
        <v>0</v>
      </c>
    </row>
    <row r="186" spans="2:19" ht="46.5" customHeight="1" x14ac:dyDescent="0.25">
      <c r="B186" s="514"/>
      <c r="C186" s="514"/>
      <c r="D186" s="514"/>
      <c r="E186" s="513"/>
      <c r="F186" s="514"/>
      <c r="G186" s="514"/>
    </row>
    <row r="187" spans="2:19" ht="63.75" x14ac:dyDescent="0.25">
      <c r="B187" s="300" t="s">
        <v>230</v>
      </c>
      <c r="C187" s="180" t="s">
        <v>231</v>
      </c>
      <c r="D187" s="166">
        <v>44</v>
      </c>
      <c r="E187" s="167">
        <f>D187/D202</f>
        <v>0.1437908496732026</v>
      </c>
      <c r="F187" s="168">
        <v>21219973</v>
      </c>
      <c r="G187" s="167">
        <f>F187/F202</f>
        <v>0.18233382506245027</v>
      </c>
      <c r="N187" s="177"/>
      <c r="O187" s="177"/>
      <c r="P187" s="177"/>
      <c r="Q187" s="177"/>
      <c r="R187" s="177"/>
      <c r="S187" s="177"/>
    </row>
    <row r="188" spans="2:19" ht="41.25" customHeight="1" x14ac:dyDescent="0.25">
      <c r="B188" s="300" t="s">
        <v>232</v>
      </c>
      <c r="C188" s="180" t="s">
        <v>233</v>
      </c>
      <c r="D188" s="166">
        <v>156</v>
      </c>
      <c r="E188" s="167">
        <f>D188/D202</f>
        <v>0.50980392156862742</v>
      </c>
      <c r="F188" s="169">
        <v>10521455</v>
      </c>
      <c r="G188" s="167">
        <f>F188/F202</f>
        <v>9.0406200581520185E-2</v>
      </c>
    </row>
    <row r="189" spans="2:19" ht="76.5" x14ac:dyDescent="0.25">
      <c r="B189" s="300" t="s">
        <v>225</v>
      </c>
      <c r="C189" s="180" t="s">
        <v>226</v>
      </c>
      <c r="D189" s="166">
        <v>10</v>
      </c>
      <c r="E189" s="167">
        <f>D189/D202</f>
        <v>3.2679738562091505E-2</v>
      </c>
      <c r="F189" s="169">
        <v>937190</v>
      </c>
      <c r="G189" s="167">
        <f>F189/F202</f>
        <v>8.0528583853654179E-3</v>
      </c>
    </row>
    <row r="190" spans="2:19" ht="38.25" x14ac:dyDescent="0.25">
      <c r="B190" s="300" t="s">
        <v>227</v>
      </c>
      <c r="C190" s="179" t="s">
        <v>228</v>
      </c>
      <c r="D190" s="170">
        <v>4</v>
      </c>
      <c r="E190" s="167">
        <f>D190/D202</f>
        <v>1.3071895424836602E-2</v>
      </c>
      <c r="F190" s="172">
        <v>303239</v>
      </c>
      <c r="G190" s="167">
        <f>F190/F202</f>
        <v>2.6055983567044292E-3</v>
      </c>
    </row>
    <row r="191" spans="2:19" ht="89.25" x14ac:dyDescent="0.25">
      <c r="B191" s="300" t="s">
        <v>351</v>
      </c>
      <c r="C191" s="180" t="s">
        <v>352</v>
      </c>
      <c r="D191" s="170">
        <v>2</v>
      </c>
      <c r="E191" s="171">
        <f>D191/D202</f>
        <v>6.5359477124183009E-3</v>
      </c>
      <c r="F191" s="172">
        <v>1487536</v>
      </c>
      <c r="G191" s="171">
        <f>F191/F202</f>
        <v>1.2781737695806542E-2</v>
      </c>
    </row>
    <row r="192" spans="2:19" ht="89.25" x14ac:dyDescent="0.25">
      <c r="B192" s="300" t="s">
        <v>238</v>
      </c>
      <c r="C192" s="180" t="s">
        <v>239</v>
      </c>
      <c r="D192" s="170">
        <v>7</v>
      </c>
      <c r="E192" s="171">
        <f>D192/D202</f>
        <v>2.2875816993464051E-2</v>
      </c>
      <c r="F192" s="172">
        <v>654512</v>
      </c>
      <c r="G192" s="171">
        <f>F192/F202</f>
        <v>5.6239315907364472E-3</v>
      </c>
    </row>
    <row r="193" spans="2:7" ht="78" customHeight="1" x14ac:dyDescent="0.25">
      <c r="B193" s="300" t="s">
        <v>261</v>
      </c>
      <c r="C193" s="180" t="s">
        <v>262</v>
      </c>
      <c r="D193" s="170">
        <v>1</v>
      </c>
      <c r="E193" s="171">
        <f>D193/D202</f>
        <v>3.2679738562091504E-3</v>
      </c>
      <c r="F193" s="172">
        <v>302647</v>
      </c>
      <c r="G193" s="171">
        <f>F193/F202</f>
        <v>2.6005115630295754E-3</v>
      </c>
    </row>
    <row r="194" spans="2:7" ht="29.25" customHeight="1" x14ac:dyDescent="0.25">
      <c r="B194" s="300" t="s">
        <v>330</v>
      </c>
      <c r="C194" s="180" t="s">
        <v>331</v>
      </c>
      <c r="D194" s="170">
        <v>1</v>
      </c>
      <c r="E194" s="171">
        <f>D194/D202</f>
        <v>3.2679738562091504E-3</v>
      </c>
      <c r="F194" s="172">
        <v>25630451</v>
      </c>
      <c r="G194" s="171">
        <f>F194/F202</f>
        <v>0.22023110815954872</v>
      </c>
    </row>
    <row r="195" spans="2:7" ht="49.5" customHeight="1" x14ac:dyDescent="0.25">
      <c r="B195" s="300" t="s">
        <v>263</v>
      </c>
      <c r="C195" s="178" t="s">
        <v>264</v>
      </c>
      <c r="D195" s="170">
        <v>1</v>
      </c>
      <c r="E195" s="171">
        <f>D195/D202</f>
        <v>3.2679738562091504E-3</v>
      </c>
      <c r="F195" s="172">
        <v>4228392</v>
      </c>
      <c r="G195" s="171">
        <f>F195/F202</f>
        <v>3.6332698784464254E-2</v>
      </c>
    </row>
    <row r="196" spans="2:7" ht="51" x14ac:dyDescent="0.25">
      <c r="B196" s="300" t="s">
        <v>242</v>
      </c>
      <c r="C196" s="180" t="s">
        <v>243</v>
      </c>
      <c r="D196" s="170">
        <v>2</v>
      </c>
      <c r="E196" s="171">
        <f>D196/D202</f>
        <v>6.5359477124183009E-3</v>
      </c>
      <c r="F196" s="172">
        <v>6935112</v>
      </c>
      <c r="G196" s="171">
        <f>F196/F202</f>
        <v>5.9590344351357072E-2</v>
      </c>
    </row>
    <row r="197" spans="2:7" ht="51" x14ac:dyDescent="0.25">
      <c r="B197" s="300" t="s">
        <v>244</v>
      </c>
      <c r="C197" s="179" t="s">
        <v>245</v>
      </c>
      <c r="D197" s="170">
        <v>14</v>
      </c>
      <c r="E197" s="171">
        <f>D197/D202</f>
        <v>4.5751633986928102E-2</v>
      </c>
      <c r="F197" s="172">
        <v>820000</v>
      </c>
      <c r="G197" s="171">
        <f>F197/F202</f>
        <v>7.0458966442233087E-3</v>
      </c>
    </row>
    <row r="198" spans="2:7" ht="38.25" x14ac:dyDescent="0.25">
      <c r="B198" s="300" t="s">
        <v>246</v>
      </c>
      <c r="C198" s="180" t="s">
        <v>247</v>
      </c>
      <c r="D198" s="170">
        <v>1</v>
      </c>
      <c r="E198" s="171">
        <f>D198/D202</f>
        <v>3.2679738562091504E-3</v>
      </c>
      <c r="F198" s="172">
        <v>940929</v>
      </c>
      <c r="G198" s="171">
        <f>F198/F202</f>
        <v>8.0849859555516997E-3</v>
      </c>
    </row>
    <row r="199" spans="2:7" ht="65.25" customHeight="1" x14ac:dyDescent="0.25">
      <c r="B199" s="300" t="s">
        <v>334</v>
      </c>
      <c r="C199" s="180" t="s">
        <v>335</v>
      </c>
      <c r="D199" s="170">
        <v>1</v>
      </c>
      <c r="E199" s="171">
        <f>D199/D202</f>
        <v>3.2679738562091504E-3</v>
      </c>
      <c r="F199" s="172">
        <v>394024</v>
      </c>
      <c r="G199" s="171">
        <f>F199/F202</f>
        <v>3.3856736333456646E-3</v>
      </c>
    </row>
    <row r="200" spans="2:7" ht="27" customHeight="1" x14ac:dyDescent="0.25">
      <c r="B200" s="300" t="s">
        <v>357</v>
      </c>
      <c r="C200" s="180" t="s">
        <v>358</v>
      </c>
      <c r="D200" s="170">
        <v>27</v>
      </c>
      <c r="E200" s="171">
        <f>D200/D202</f>
        <v>8.8235294117647065E-2</v>
      </c>
      <c r="F200" s="172">
        <v>12946762</v>
      </c>
      <c r="G200" s="171">
        <f>F200/F202</f>
        <v>0.11124578893824129</v>
      </c>
    </row>
    <row r="201" spans="2:7" ht="51" x14ac:dyDescent="0.25">
      <c r="B201" s="300" t="s">
        <v>252</v>
      </c>
      <c r="C201" s="180" t="s">
        <v>253</v>
      </c>
      <c r="D201" s="170">
        <v>35</v>
      </c>
      <c r="E201" s="171">
        <f>D201/D202</f>
        <v>0.11437908496732026</v>
      </c>
      <c r="F201" s="172">
        <v>29057572</v>
      </c>
      <c r="G201" s="171">
        <f>F201/F202</f>
        <v>0.24967884029765511</v>
      </c>
    </row>
    <row r="202" spans="2:7" x14ac:dyDescent="0.25">
      <c r="B202" s="173"/>
      <c r="C202" s="174" t="s">
        <v>254</v>
      </c>
      <c r="D202" s="173">
        <f>SUM(D187:D201)</f>
        <v>306</v>
      </c>
      <c r="E202" s="175">
        <v>1</v>
      </c>
      <c r="F202" s="176">
        <f>SUM(F187:F201)</f>
        <v>116379794</v>
      </c>
      <c r="G202" s="175">
        <v>1</v>
      </c>
    </row>
    <row r="204" spans="2:7" ht="46.5" customHeight="1" x14ac:dyDescent="0.25">
      <c r="B204" s="347" t="s">
        <v>269</v>
      </c>
      <c r="C204" s="347"/>
      <c r="D204" s="347"/>
    </row>
    <row r="205" spans="2:7" ht="25.5" x14ac:dyDescent="0.25">
      <c r="B205" s="164" t="s">
        <v>270</v>
      </c>
      <c r="C205" s="164" t="s">
        <v>46</v>
      </c>
      <c r="D205" s="163" t="s">
        <v>0</v>
      </c>
    </row>
    <row r="206" spans="2:7" x14ac:dyDescent="0.25">
      <c r="B206" s="302" t="s">
        <v>135</v>
      </c>
      <c r="C206" s="27">
        <v>358449321</v>
      </c>
      <c r="D206" s="21">
        <f>C206/C213</f>
        <v>0.98115234123277928</v>
      </c>
    </row>
    <row r="207" spans="2:7" x14ac:dyDescent="0.25">
      <c r="B207" s="302" t="s">
        <v>271</v>
      </c>
      <c r="C207" s="181">
        <v>121900</v>
      </c>
      <c r="D207" s="21">
        <f>C207/C213</f>
        <v>3.3366633269832807E-4</v>
      </c>
    </row>
    <row r="208" spans="2:7" x14ac:dyDescent="0.25">
      <c r="B208" s="302" t="s">
        <v>272</v>
      </c>
      <c r="C208" s="27">
        <v>1136101</v>
      </c>
      <c r="D208" s="21">
        <f>C208/C213</f>
        <v>3.1097510602535127E-3</v>
      </c>
    </row>
    <row r="209" spans="2:10" x14ac:dyDescent="0.25">
      <c r="B209" s="302" t="s">
        <v>273</v>
      </c>
      <c r="C209" s="27">
        <v>1333000</v>
      </c>
      <c r="D209" s="21">
        <f>C209/C213</f>
        <v>3.648705672574826E-3</v>
      </c>
    </row>
    <row r="210" spans="2:10" x14ac:dyDescent="0.25">
      <c r="B210" s="302" t="s">
        <v>439</v>
      </c>
      <c r="C210" s="27">
        <v>706548</v>
      </c>
      <c r="D210" s="21">
        <f>C210/C213</f>
        <v>1.9339727648510115E-3</v>
      </c>
    </row>
    <row r="211" spans="2:10" x14ac:dyDescent="0.25">
      <c r="B211" s="302" t="s">
        <v>329</v>
      </c>
      <c r="C211" s="27">
        <v>3223140</v>
      </c>
      <c r="D211" s="21">
        <f>C211/C213</f>
        <v>8.8224225067538072E-3</v>
      </c>
    </row>
    <row r="212" spans="2:10" ht="25.5" x14ac:dyDescent="0.25">
      <c r="B212" s="302" t="s">
        <v>440</v>
      </c>
      <c r="C212" s="27">
        <v>365021</v>
      </c>
      <c r="D212" s="21">
        <f>C212/C213</f>
        <v>9.9914043008922414E-4</v>
      </c>
    </row>
    <row r="213" spans="2:10" x14ac:dyDescent="0.25">
      <c r="B213" s="163" t="s">
        <v>3</v>
      </c>
      <c r="C213" s="12">
        <f>SUM(C206:C212)</f>
        <v>365335031</v>
      </c>
      <c r="D213" s="13">
        <v>1</v>
      </c>
    </row>
    <row r="215" spans="2:10" ht="57" customHeight="1" x14ac:dyDescent="0.35">
      <c r="B215" s="503" t="s">
        <v>176</v>
      </c>
      <c r="C215" s="503"/>
      <c r="D215" s="503"/>
      <c r="E215" s="503"/>
      <c r="F215" s="503"/>
      <c r="G215" s="503"/>
      <c r="H215" s="503"/>
      <c r="I215" s="503"/>
      <c r="J215" s="503"/>
    </row>
    <row r="216" spans="2:10" ht="48" customHeight="1" x14ac:dyDescent="0.25">
      <c r="B216" s="347" t="s">
        <v>95</v>
      </c>
      <c r="C216" s="347"/>
      <c r="D216" s="347"/>
    </row>
    <row r="217" spans="2:10" ht="30" x14ac:dyDescent="0.25">
      <c r="B217" s="39"/>
      <c r="C217" s="75" t="s">
        <v>49</v>
      </c>
      <c r="D217" s="76" t="s">
        <v>36</v>
      </c>
    </row>
    <row r="218" spans="2:10" ht="15.75" x14ac:dyDescent="0.25">
      <c r="B218" s="36" t="s">
        <v>32</v>
      </c>
      <c r="C218" s="57">
        <v>6817166</v>
      </c>
      <c r="D218" s="54">
        <f>C218/C220</f>
        <v>0.27374513579146759</v>
      </c>
    </row>
    <row r="219" spans="2:10" ht="15.75" x14ac:dyDescent="0.25">
      <c r="B219" s="36" t="s">
        <v>33</v>
      </c>
      <c r="C219" s="57">
        <v>18086166</v>
      </c>
      <c r="D219" s="54">
        <f>C219/C220</f>
        <v>0.72625486420853247</v>
      </c>
    </row>
    <row r="220" spans="2:10" ht="15.75" x14ac:dyDescent="0.25">
      <c r="B220" s="36" t="s">
        <v>3</v>
      </c>
      <c r="C220" s="57">
        <f>C218+C219</f>
        <v>24903332</v>
      </c>
      <c r="D220" s="53">
        <v>1</v>
      </c>
    </row>
    <row r="225" spans="2:6" ht="33.75" customHeight="1" x14ac:dyDescent="0.25">
      <c r="B225" s="347" t="s">
        <v>292</v>
      </c>
      <c r="C225" s="347"/>
      <c r="D225" s="347"/>
      <c r="E225" s="347"/>
      <c r="F225" s="347"/>
    </row>
    <row r="226" spans="2:6" x14ac:dyDescent="0.25">
      <c r="B226" s="516"/>
      <c r="C226" s="517" t="s">
        <v>96</v>
      </c>
      <c r="D226" s="505" t="s">
        <v>85</v>
      </c>
      <c r="E226" s="473" t="s">
        <v>137</v>
      </c>
      <c r="F226" s="509" t="s">
        <v>97</v>
      </c>
    </row>
    <row r="227" spans="2:6" ht="53.25" customHeight="1" x14ac:dyDescent="0.25">
      <c r="B227" s="516"/>
      <c r="C227" s="518"/>
      <c r="D227" s="506"/>
      <c r="E227" s="473"/>
      <c r="F227" s="510"/>
    </row>
    <row r="228" spans="2:6" ht="25.5" x14ac:dyDescent="0.25">
      <c r="B228" s="303" t="s">
        <v>32</v>
      </c>
      <c r="C228" s="110" t="s">
        <v>432</v>
      </c>
      <c r="D228" s="112">
        <v>4</v>
      </c>
      <c r="E228" s="112">
        <v>14</v>
      </c>
      <c r="F228" s="113">
        <v>6530259</v>
      </c>
    </row>
    <row r="229" spans="2:6" ht="38.25" x14ac:dyDescent="0.25">
      <c r="B229" s="18"/>
      <c r="C229" s="109" t="s">
        <v>431</v>
      </c>
      <c r="D229" s="112">
        <v>2</v>
      </c>
      <c r="E229" s="112">
        <v>4</v>
      </c>
      <c r="F229" s="113">
        <v>173256</v>
      </c>
    </row>
    <row r="230" spans="2:6" ht="25.5" x14ac:dyDescent="0.25">
      <c r="B230" s="18"/>
      <c r="C230" s="109" t="s">
        <v>98</v>
      </c>
      <c r="D230" s="112">
        <v>5</v>
      </c>
      <c r="E230" s="112">
        <v>45</v>
      </c>
      <c r="F230" s="113">
        <v>113651</v>
      </c>
    </row>
    <row r="231" spans="2:6" x14ac:dyDescent="0.25">
      <c r="B231" s="18"/>
      <c r="C231" s="304" t="s">
        <v>3</v>
      </c>
      <c r="D231" s="305">
        <f>D228+D229+D230</f>
        <v>11</v>
      </c>
      <c r="E231" s="305">
        <f>E228+E229+E230</f>
        <v>63</v>
      </c>
      <c r="F231" s="306">
        <f>F228+F229+F230</f>
        <v>6817166</v>
      </c>
    </row>
    <row r="232" spans="2:6" ht="25.5" x14ac:dyDescent="0.25">
      <c r="B232" s="303" t="s">
        <v>33</v>
      </c>
      <c r="C232" s="110" t="s">
        <v>432</v>
      </c>
      <c r="D232" s="112">
        <v>27</v>
      </c>
      <c r="E232" s="112">
        <v>95</v>
      </c>
      <c r="F232" s="113">
        <v>15789819</v>
      </c>
    </row>
    <row r="233" spans="2:6" ht="38.25" x14ac:dyDescent="0.25">
      <c r="B233" s="18"/>
      <c r="C233" s="109" t="s">
        <v>431</v>
      </c>
      <c r="D233" s="112">
        <v>13</v>
      </c>
      <c r="E233" s="112">
        <v>22</v>
      </c>
      <c r="F233" s="113">
        <v>885303</v>
      </c>
    </row>
    <row r="234" spans="2:6" ht="26.25" x14ac:dyDescent="0.25">
      <c r="B234" s="18"/>
      <c r="C234" s="117" t="s">
        <v>98</v>
      </c>
      <c r="D234" s="112">
        <v>91</v>
      </c>
      <c r="E234" s="112">
        <v>168</v>
      </c>
      <c r="F234" s="113">
        <v>1411044</v>
      </c>
    </row>
    <row r="235" spans="2:6" x14ac:dyDescent="0.25">
      <c r="B235" s="18"/>
      <c r="C235" s="304" t="s">
        <v>3</v>
      </c>
      <c r="D235" s="305">
        <f>D232+D233+D234</f>
        <v>131</v>
      </c>
      <c r="E235" s="305">
        <f>E232+E233+E234</f>
        <v>285</v>
      </c>
      <c r="F235" s="306">
        <f>F232+F233+F234</f>
        <v>18086166</v>
      </c>
    </row>
    <row r="236" spans="2:6" ht="25.5" x14ac:dyDescent="0.25">
      <c r="B236" s="303" t="s">
        <v>3</v>
      </c>
      <c r="C236" s="110" t="s">
        <v>432</v>
      </c>
      <c r="D236" s="112">
        <f t="shared" ref="D236:F239" si="14">D228+D232</f>
        <v>31</v>
      </c>
      <c r="E236" s="112">
        <f t="shared" si="14"/>
        <v>109</v>
      </c>
      <c r="F236" s="113">
        <f t="shared" si="14"/>
        <v>22320078</v>
      </c>
    </row>
    <row r="237" spans="2:6" ht="38.25" x14ac:dyDescent="0.25">
      <c r="B237" s="18"/>
      <c r="C237" s="109" t="s">
        <v>431</v>
      </c>
      <c r="D237" s="112">
        <f t="shared" si="14"/>
        <v>15</v>
      </c>
      <c r="E237" s="112">
        <f t="shared" si="14"/>
        <v>26</v>
      </c>
      <c r="F237" s="113">
        <f t="shared" si="14"/>
        <v>1058559</v>
      </c>
    </row>
    <row r="238" spans="2:6" ht="25.5" x14ac:dyDescent="0.25">
      <c r="B238" s="18"/>
      <c r="C238" s="109" t="s">
        <v>98</v>
      </c>
      <c r="D238" s="112">
        <f t="shared" si="14"/>
        <v>96</v>
      </c>
      <c r="E238" s="112">
        <f t="shared" si="14"/>
        <v>213</v>
      </c>
      <c r="F238" s="113">
        <f t="shared" si="14"/>
        <v>1524695</v>
      </c>
    </row>
    <row r="239" spans="2:6" x14ac:dyDescent="0.25">
      <c r="B239" s="18"/>
      <c r="C239" s="307" t="s">
        <v>5</v>
      </c>
      <c r="D239" s="308">
        <f t="shared" si="14"/>
        <v>142</v>
      </c>
      <c r="E239" s="308">
        <f t="shared" si="14"/>
        <v>348</v>
      </c>
      <c r="F239" s="309">
        <f t="shared" si="14"/>
        <v>24903332</v>
      </c>
    </row>
    <row r="241" spans="2:9" ht="36.75" customHeight="1" x14ac:dyDescent="0.25">
      <c r="B241" s="347" t="s">
        <v>177</v>
      </c>
      <c r="C241" s="347"/>
      <c r="D241" s="347"/>
      <c r="E241" s="347"/>
      <c r="F241" s="347"/>
      <c r="G241" s="347"/>
      <c r="H241" s="347"/>
    </row>
    <row r="242" spans="2:9" x14ac:dyDescent="0.25">
      <c r="B242" s="460" t="s">
        <v>99</v>
      </c>
      <c r="C242" s="427" t="s">
        <v>92</v>
      </c>
      <c r="D242" s="427"/>
      <c r="E242" s="427"/>
      <c r="F242" s="427"/>
      <c r="G242" s="427"/>
      <c r="H242" s="427"/>
    </row>
    <row r="243" spans="2:9" x14ac:dyDescent="0.25">
      <c r="B243" s="496"/>
      <c r="C243" s="426" t="s">
        <v>62</v>
      </c>
      <c r="D243" s="426"/>
      <c r="E243" s="426" t="s">
        <v>93</v>
      </c>
      <c r="F243" s="426"/>
      <c r="G243" s="426" t="s">
        <v>64</v>
      </c>
      <c r="H243" s="426"/>
    </row>
    <row r="244" spans="2:9" ht="25.5" x14ac:dyDescent="0.25">
      <c r="B244" s="461"/>
      <c r="C244" s="130" t="s">
        <v>137</v>
      </c>
      <c r="D244" s="130" t="s">
        <v>0</v>
      </c>
      <c r="E244" s="130" t="s">
        <v>137</v>
      </c>
      <c r="F244" s="130" t="s">
        <v>0</v>
      </c>
      <c r="G244" s="130" t="s">
        <v>137</v>
      </c>
      <c r="H244" s="130" t="s">
        <v>0</v>
      </c>
    </row>
    <row r="245" spans="2:9" ht="25.5" x14ac:dyDescent="0.25">
      <c r="B245" s="310" t="s">
        <v>432</v>
      </c>
      <c r="C245" s="20">
        <v>109</v>
      </c>
      <c r="D245" s="107">
        <f>C245/C248</f>
        <v>0.31412103746397696</v>
      </c>
      <c r="E245" s="20">
        <v>0</v>
      </c>
      <c r="F245" s="313"/>
      <c r="G245" s="20">
        <v>0</v>
      </c>
      <c r="H245" s="313">
        <v>0</v>
      </c>
    </row>
    <row r="246" spans="2:9" ht="38.25" x14ac:dyDescent="0.25">
      <c r="B246" s="307" t="s">
        <v>431</v>
      </c>
      <c r="C246" s="20">
        <v>25</v>
      </c>
      <c r="D246" s="107">
        <f>C246/C248</f>
        <v>7.2046109510086456E-2</v>
      </c>
      <c r="E246" s="20">
        <v>0</v>
      </c>
      <c r="F246" s="313"/>
      <c r="G246" s="20">
        <v>1</v>
      </c>
      <c r="H246" s="313">
        <v>1</v>
      </c>
    </row>
    <row r="247" spans="2:9" ht="25.5" x14ac:dyDescent="0.25">
      <c r="B247" s="307" t="s">
        <v>98</v>
      </c>
      <c r="C247" s="20">
        <v>213</v>
      </c>
      <c r="D247" s="107">
        <f>C247/C248</f>
        <v>0.6138328530259366</v>
      </c>
      <c r="E247" s="20">
        <v>0</v>
      </c>
      <c r="F247" s="313"/>
      <c r="G247" s="20">
        <v>0</v>
      </c>
      <c r="H247" s="313">
        <v>0</v>
      </c>
    </row>
    <row r="248" spans="2:9" x14ac:dyDescent="0.25">
      <c r="B248" s="314" t="s">
        <v>90</v>
      </c>
      <c r="C248" s="73">
        <f>C245+C246+C247</f>
        <v>347</v>
      </c>
      <c r="D248" s="105">
        <v>1</v>
      </c>
      <c r="E248" s="73">
        <f>E245+E246+E247</f>
        <v>0</v>
      </c>
      <c r="F248" s="105">
        <v>1</v>
      </c>
      <c r="G248" s="73">
        <f>G245+G246+G247</f>
        <v>1</v>
      </c>
      <c r="H248" s="105">
        <v>1</v>
      </c>
      <c r="I248">
        <f>C248+E248+G248</f>
        <v>348</v>
      </c>
    </row>
    <row r="249" spans="2:9" x14ac:dyDescent="0.25">
      <c r="B249" s="11" t="s">
        <v>36</v>
      </c>
      <c r="C249" s="424">
        <f>C248/I248</f>
        <v>0.99712643678160917</v>
      </c>
      <c r="D249" s="425"/>
      <c r="E249" s="424">
        <f>E248/I248</f>
        <v>0</v>
      </c>
      <c r="F249" s="425"/>
      <c r="G249" s="424">
        <f>G248/I248</f>
        <v>2.8735632183908046E-3</v>
      </c>
      <c r="H249" s="425"/>
    </row>
    <row r="251" spans="2:9" ht="32.25" customHeight="1" x14ac:dyDescent="0.25">
      <c r="B251" s="445" t="s">
        <v>371</v>
      </c>
      <c r="C251" s="445"/>
      <c r="D251" s="445"/>
      <c r="E251" s="445"/>
      <c r="F251" s="445"/>
    </row>
    <row r="252" spans="2:9" ht="63.75" x14ac:dyDescent="0.25">
      <c r="B252" s="185" t="s">
        <v>279</v>
      </c>
      <c r="C252" s="129" t="s">
        <v>85</v>
      </c>
      <c r="D252" s="131" t="s">
        <v>137</v>
      </c>
      <c r="E252" s="131" t="s">
        <v>178</v>
      </c>
      <c r="F252" s="131" t="s">
        <v>97</v>
      </c>
    </row>
    <row r="253" spans="2:9" x14ac:dyDescent="0.25">
      <c r="B253" s="129" t="s">
        <v>32</v>
      </c>
      <c r="C253" s="20">
        <v>0</v>
      </c>
      <c r="D253" s="20">
        <v>0</v>
      </c>
      <c r="E253" s="49">
        <v>0</v>
      </c>
      <c r="F253" s="27">
        <v>0</v>
      </c>
    </row>
    <row r="254" spans="2:9" x14ac:dyDescent="0.25">
      <c r="B254" s="129" t="s">
        <v>33</v>
      </c>
      <c r="C254" s="20">
        <v>0</v>
      </c>
      <c r="D254" s="20">
        <v>0</v>
      </c>
      <c r="E254" s="49">
        <v>0</v>
      </c>
      <c r="F254" s="27">
        <v>0</v>
      </c>
    </row>
    <row r="255" spans="2:9" x14ac:dyDescent="0.25">
      <c r="B255" s="303" t="s">
        <v>3</v>
      </c>
      <c r="C255" s="311">
        <f>C253+C254</f>
        <v>0</v>
      </c>
      <c r="D255" s="311">
        <f>D253+D254</f>
        <v>0</v>
      </c>
      <c r="E255" s="312">
        <f>E253+E254</f>
        <v>0</v>
      </c>
      <c r="F255" s="311">
        <f>F253+F254</f>
        <v>0</v>
      </c>
    </row>
    <row r="257" spans="2:4" ht="25.5" x14ac:dyDescent="0.35">
      <c r="B257" s="132" t="s">
        <v>179</v>
      </c>
    </row>
    <row r="259" spans="2:4" ht="37.5" customHeight="1" x14ac:dyDescent="0.25">
      <c r="B259" s="347" t="s">
        <v>433</v>
      </c>
      <c r="C259" s="347"/>
      <c r="D259" s="347"/>
    </row>
    <row r="260" spans="2:4" ht="30" x14ac:dyDescent="0.25">
      <c r="B260" s="39"/>
      <c r="C260" s="75" t="s">
        <v>49</v>
      </c>
      <c r="D260" s="76" t="s">
        <v>36</v>
      </c>
    </row>
    <row r="261" spans="2:4" ht="15.75" x14ac:dyDescent="0.25">
      <c r="B261" s="36" t="s">
        <v>32</v>
      </c>
      <c r="C261" s="57">
        <v>1161864</v>
      </c>
      <c r="D261" s="54">
        <f>C261/C263</f>
        <v>6.5707017024464021E-2</v>
      </c>
    </row>
    <row r="262" spans="2:4" ht="15.75" x14ac:dyDescent="0.25">
      <c r="B262" s="36" t="s">
        <v>33</v>
      </c>
      <c r="C262" s="57">
        <v>16520631</v>
      </c>
      <c r="D262" s="54">
        <f>C262/C263</f>
        <v>0.93429298297553598</v>
      </c>
    </row>
    <row r="263" spans="2:4" ht="15.75" x14ac:dyDescent="0.25">
      <c r="B263" s="36" t="s">
        <v>3</v>
      </c>
      <c r="C263" s="57">
        <f>C261+C262</f>
        <v>17682495</v>
      </c>
      <c r="D263" s="53">
        <v>1</v>
      </c>
    </row>
    <row r="269" spans="2:4" ht="34.5" customHeight="1" x14ac:dyDescent="0.25">
      <c r="B269" s="347" t="s">
        <v>434</v>
      </c>
      <c r="C269" s="347"/>
      <c r="D269" s="347"/>
    </row>
    <row r="270" spans="2:4" x14ac:dyDescent="0.25">
      <c r="B270" s="3"/>
      <c r="C270" s="3" t="s">
        <v>76</v>
      </c>
      <c r="D270" s="3" t="s">
        <v>36</v>
      </c>
    </row>
    <row r="271" spans="2:4" x14ac:dyDescent="0.25">
      <c r="B271" s="3" t="s">
        <v>39</v>
      </c>
      <c r="C271" s="57">
        <v>8773877</v>
      </c>
      <c r="D271" s="53">
        <f>C271/C274</f>
        <v>0.49618998902586992</v>
      </c>
    </row>
    <row r="272" spans="2:4" x14ac:dyDescent="0.25">
      <c r="B272" s="3" t="s">
        <v>40</v>
      </c>
      <c r="C272" s="57">
        <v>5510087</v>
      </c>
      <c r="D272" s="53">
        <f>C272/C274</f>
        <v>0.31161252979288273</v>
      </c>
    </row>
    <row r="273" spans="2:5" x14ac:dyDescent="0.25">
      <c r="B273" s="3" t="s">
        <v>48</v>
      </c>
      <c r="C273" s="57">
        <v>3398531</v>
      </c>
      <c r="D273" s="53">
        <f>C273/C274</f>
        <v>0.19219748118124733</v>
      </c>
    </row>
    <row r="274" spans="2:5" x14ac:dyDescent="0.25">
      <c r="B274" s="3" t="s">
        <v>3</v>
      </c>
      <c r="C274" s="57">
        <f>C271+C272+C273</f>
        <v>17682495</v>
      </c>
      <c r="D274" s="53">
        <v>1</v>
      </c>
    </row>
    <row r="278" spans="2:5" ht="33" customHeight="1" x14ac:dyDescent="0.25">
      <c r="B278" s="347" t="s">
        <v>435</v>
      </c>
      <c r="C278" s="347"/>
      <c r="D278" s="347"/>
      <c r="E278" s="347"/>
    </row>
    <row r="279" spans="2:5" ht="51.75" x14ac:dyDescent="0.25">
      <c r="B279" s="49"/>
      <c r="C279" s="48" t="s">
        <v>85</v>
      </c>
      <c r="D279" s="48" t="s">
        <v>137</v>
      </c>
      <c r="E279" s="48" t="s">
        <v>180</v>
      </c>
    </row>
    <row r="280" spans="2:5" x14ac:dyDescent="0.25">
      <c r="B280" s="515" t="s">
        <v>32</v>
      </c>
      <c r="C280" s="515"/>
      <c r="D280" s="515"/>
      <c r="E280" s="515"/>
    </row>
    <row r="281" spans="2:5" x14ac:dyDescent="0.25">
      <c r="B281" s="49" t="s">
        <v>39</v>
      </c>
      <c r="C281" s="49">
        <v>1</v>
      </c>
      <c r="D281" s="49">
        <v>1</v>
      </c>
      <c r="E281" s="49">
        <v>20744</v>
      </c>
    </row>
    <row r="282" spans="2:5" x14ac:dyDescent="0.25">
      <c r="B282" s="49" t="s">
        <v>40</v>
      </c>
      <c r="C282" s="49">
        <v>31</v>
      </c>
      <c r="D282" s="49">
        <v>42</v>
      </c>
      <c r="E282" s="84">
        <v>629810</v>
      </c>
    </row>
    <row r="283" spans="2:5" x14ac:dyDescent="0.25">
      <c r="B283" s="49" t="s">
        <v>48</v>
      </c>
      <c r="C283" s="49">
        <v>21</v>
      </c>
      <c r="D283" s="49">
        <v>22</v>
      </c>
      <c r="E283" s="84">
        <v>511310</v>
      </c>
    </row>
    <row r="284" spans="2:5" x14ac:dyDescent="0.25">
      <c r="B284" s="315" t="s">
        <v>3</v>
      </c>
      <c r="C284" s="315">
        <f>C281+C282+C283</f>
        <v>53</v>
      </c>
      <c r="D284" s="315">
        <f>D281+D282+D283</f>
        <v>65</v>
      </c>
      <c r="E284" s="316">
        <f>E281+E282+E283</f>
        <v>1161864</v>
      </c>
    </row>
    <row r="285" spans="2:5" x14ac:dyDescent="0.25">
      <c r="B285" s="515" t="s">
        <v>33</v>
      </c>
      <c r="C285" s="515"/>
      <c r="D285" s="515"/>
      <c r="E285" s="515"/>
    </row>
    <row r="286" spans="2:5" x14ac:dyDescent="0.25">
      <c r="B286" s="49" t="s">
        <v>39</v>
      </c>
      <c r="C286" s="49">
        <v>172</v>
      </c>
      <c r="D286" s="49">
        <v>215</v>
      </c>
      <c r="E286" s="84">
        <v>8753133</v>
      </c>
    </row>
    <row r="287" spans="2:5" x14ac:dyDescent="0.25">
      <c r="B287" s="49" t="s">
        <v>40</v>
      </c>
      <c r="C287" s="49">
        <v>282</v>
      </c>
      <c r="D287" s="49">
        <v>467</v>
      </c>
      <c r="E287" s="84">
        <v>4880277</v>
      </c>
    </row>
    <row r="288" spans="2:5" x14ac:dyDescent="0.25">
      <c r="B288" s="49" t="s">
        <v>48</v>
      </c>
      <c r="C288" s="49">
        <v>173</v>
      </c>
      <c r="D288" s="49">
        <v>214</v>
      </c>
      <c r="E288" s="84">
        <v>2887221</v>
      </c>
    </row>
    <row r="289" spans="2:9" x14ac:dyDescent="0.25">
      <c r="B289" s="315" t="s">
        <v>3</v>
      </c>
      <c r="C289" s="315">
        <f>C286+C287+C288</f>
        <v>627</v>
      </c>
      <c r="D289" s="315">
        <f>D286+D287+D288</f>
        <v>896</v>
      </c>
      <c r="E289" s="316">
        <f>E286+E287+E288</f>
        <v>16520631</v>
      </c>
    </row>
    <row r="290" spans="2:9" x14ac:dyDescent="0.25">
      <c r="B290" s="515" t="s">
        <v>3</v>
      </c>
      <c r="C290" s="515"/>
      <c r="D290" s="515"/>
      <c r="E290" s="515"/>
    </row>
    <row r="291" spans="2:9" x14ac:dyDescent="0.25">
      <c r="B291" s="49" t="s">
        <v>39</v>
      </c>
      <c r="C291" s="49">
        <f t="shared" ref="C291:E294" si="15">C281+C286</f>
        <v>173</v>
      </c>
      <c r="D291" s="49">
        <f t="shared" si="15"/>
        <v>216</v>
      </c>
      <c r="E291" s="84">
        <f t="shared" si="15"/>
        <v>8773877</v>
      </c>
    </row>
    <row r="292" spans="2:9" x14ac:dyDescent="0.25">
      <c r="B292" s="49" t="s">
        <v>40</v>
      </c>
      <c r="C292" s="49">
        <f t="shared" si="15"/>
        <v>313</v>
      </c>
      <c r="D292" s="49">
        <f t="shared" si="15"/>
        <v>509</v>
      </c>
      <c r="E292" s="84">
        <f t="shared" si="15"/>
        <v>5510087</v>
      </c>
    </row>
    <row r="293" spans="2:9" x14ac:dyDescent="0.25">
      <c r="B293" s="49" t="s">
        <v>48</v>
      </c>
      <c r="C293" s="49">
        <f t="shared" si="15"/>
        <v>194</v>
      </c>
      <c r="D293" s="49">
        <f t="shared" si="15"/>
        <v>236</v>
      </c>
      <c r="E293" s="84">
        <f t="shared" si="15"/>
        <v>3398531</v>
      </c>
    </row>
    <row r="294" spans="2:9" x14ac:dyDescent="0.25">
      <c r="B294" s="315" t="s">
        <v>5</v>
      </c>
      <c r="C294" s="315">
        <f t="shared" si="15"/>
        <v>680</v>
      </c>
      <c r="D294" s="315">
        <f t="shared" si="15"/>
        <v>961</v>
      </c>
      <c r="E294" s="316">
        <f t="shared" si="15"/>
        <v>17682495</v>
      </c>
    </row>
    <row r="296" spans="2:9" ht="19.5" customHeight="1" x14ac:dyDescent="0.25">
      <c r="B296" s="396" t="s">
        <v>436</v>
      </c>
      <c r="C296" s="396"/>
      <c r="D296" s="396"/>
      <c r="E296" s="396"/>
      <c r="F296" s="396"/>
      <c r="G296" s="396"/>
      <c r="H296" s="396"/>
    </row>
    <row r="297" spans="2:9" x14ac:dyDescent="0.25">
      <c r="B297" s="460"/>
      <c r="C297" s="427" t="s">
        <v>92</v>
      </c>
      <c r="D297" s="427"/>
      <c r="E297" s="427"/>
      <c r="F297" s="427"/>
      <c r="G297" s="427"/>
      <c r="H297" s="427"/>
    </row>
    <row r="298" spans="2:9" x14ac:dyDescent="0.25">
      <c r="B298" s="496"/>
      <c r="C298" s="473" t="s">
        <v>62</v>
      </c>
      <c r="D298" s="473"/>
      <c r="E298" s="473" t="s">
        <v>93</v>
      </c>
      <c r="F298" s="473"/>
      <c r="G298" s="473" t="s">
        <v>64</v>
      </c>
      <c r="H298" s="473"/>
    </row>
    <row r="299" spans="2:9" ht="25.5" x14ac:dyDescent="0.25">
      <c r="B299" s="461"/>
      <c r="C299" s="130" t="s">
        <v>137</v>
      </c>
      <c r="D299" s="130" t="s">
        <v>0</v>
      </c>
      <c r="E299" s="130" t="s">
        <v>137</v>
      </c>
      <c r="F299" s="130" t="s">
        <v>0</v>
      </c>
      <c r="G299" s="130" t="s">
        <v>137</v>
      </c>
      <c r="H299" s="130" t="s">
        <v>0</v>
      </c>
    </row>
    <row r="300" spans="2:9" x14ac:dyDescent="0.25">
      <c r="B300" s="220" t="s">
        <v>39</v>
      </c>
      <c r="C300" s="20">
        <v>215</v>
      </c>
      <c r="D300" s="107">
        <f>C300/C303</f>
        <v>0.22679324894514769</v>
      </c>
      <c r="E300" s="20">
        <v>0</v>
      </c>
      <c r="F300" s="107">
        <f>E300/E303</f>
        <v>0</v>
      </c>
      <c r="G300" s="20">
        <v>1</v>
      </c>
      <c r="H300" s="107">
        <f>G300/G303</f>
        <v>1</v>
      </c>
    </row>
    <row r="301" spans="2:9" x14ac:dyDescent="0.25">
      <c r="B301" s="221" t="s">
        <v>40</v>
      </c>
      <c r="C301" s="20">
        <v>498</v>
      </c>
      <c r="D301" s="107">
        <f>C301/C303</f>
        <v>0.52531645569620256</v>
      </c>
      <c r="E301" s="20">
        <v>11</v>
      </c>
      <c r="F301" s="107">
        <f>E301/E303</f>
        <v>0.91666666666666663</v>
      </c>
      <c r="G301" s="20">
        <v>0</v>
      </c>
      <c r="H301" s="107">
        <f>G301/G303</f>
        <v>0</v>
      </c>
    </row>
    <row r="302" spans="2:9" x14ac:dyDescent="0.25">
      <c r="B302" s="222" t="s">
        <v>48</v>
      </c>
      <c r="C302" s="20">
        <v>235</v>
      </c>
      <c r="D302" s="107">
        <f>C302/C303</f>
        <v>0.24789029535864979</v>
      </c>
      <c r="E302" s="20">
        <v>1</v>
      </c>
      <c r="F302" s="107">
        <f>E302/E303</f>
        <v>8.3333333333333329E-2</v>
      </c>
      <c r="G302" s="20">
        <v>0</v>
      </c>
      <c r="H302" s="107">
        <f>G302/G303</f>
        <v>0</v>
      </c>
    </row>
    <row r="303" spans="2:9" x14ac:dyDescent="0.25">
      <c r="B303" s="73" t="s">
        <v>90</v>
      </c>
      <c r="C303" s="205">
        <f>C300+C301+C302</f>
        <v>948</v>
      </c>
      <c r="D303" s="45">
        <v>1</v>
      </c>
      <c r="E303" s="205">
        <f>E300+E301+E302</f>
        <v>12</v>
      </c>
      <c r="F303" s="45">
        <v>1</v>
      </c>
      <c r="G303" s="205">
        <f>G300+G301+G302</f>
        <v>1</v>
      </c>
      <c r="H303" s="45">
        <v>1</v>
      </c>
      <c r="I303">
        <f>C303+E303+G303</f>
        <v>961</v>
      </c>
    </row>
    <row r="304" spans="2:9" x14ac:dyDescent="0.25">
      <c r="B304" s="129" t="s">
        <v>36</v>
      </c>
      <c r="C304" s="424">
        <f>C303/I303</f>
        <v>0.9864724245577523</v>
      </c>
      <c r="D304" s="425"/>
      <c r="E304" s="424">
        <f>E303/I303</f>
        <v>1.2486992715920915E-2</v>
      </c>
      <c r="F304" s="425"/>
      <c r="G304" s="424">
        <f>G303/I303</f>
        <v>1.0405827263267431E-3</v>
      </c>
      <c r="H304" s="425"/>
    </row>
  </sheetData>
  <mergeCells count="82">
    <mergeCell ref="B157:B158"/>
    <mergeCell ref="C157:C158"/>
    <mergeCell ref="D157:D158"/>
    <mergeCell ref="F157:F158"/>
    <mergeCell ref="G157:G158"/>
    <mergeCell ref="C304:D304"/>
    <mergeCell ref="E304:F304"/>
    <mergeCell ref="G304:H304"/>
    <mergeCell ref="C249:D249"/>
    <mergeCell ref="E249:F249"/>
    <mergeCell ref="G249:H249"/>
    <mergeCell ref="B251:F251"/>
    <mergeCell ref="B296:H296"/>
    <mergeCell ref="B297:B299"/>
    <mergeCell ref="C297:H297"/>
    <mergeCell ref="C298:D298"/>
    <mergeCell ref="E298:F298"/>
    <mergeCell ref="G298:H298"/>
    <mergeCell ref="B259:D259"/>
    <mergeCell ref="B269:D269"/>
    <mergeCell ref="B280:E280"/>
    <mergeCell ref="B285:E285"/>
    <mergeCell ref="B290:E290"/>
    <mergeCell ref="B278:E278"/>
    <mergeCell ref="B215:J215"/>
    <mergeCell ref="B241:H241"/>
    <mergeCell ref="B242:B244"/>
    <mergeCell ref="C242:H242"/>
    <mergeCell ref="C243:D243"/>
    <mergeCell ref="E243:F243"/>
    <mergeCell ref="G243:H243"/>
    <mergeCell ref="B216:D216"/>
    <mergeCell ref="B225:F225"/>
    <mergeCell ref="B226:B227"/>
    <mergeCell ref="C226:C227"/>
    <mergeCell ref="D226:D227"/>
    <mergeCell ref="E226:E227"/>
    <mergeCell ref="F226:F227"/>
    <mergeCell ref="B65:H65"/>
    <mergeCell ref="B71:H71"/>
    <mergeCell ref="B81:G81"/>
    <mergeCell ref="B108:G108"/>
    <mergeCell ref="B79:G79"/>
    <mergeCell ref="B204:D204"/>
    <mergeCell ref="B156:G156"/>
    <mergeCell ref="E157:E158"/>
    <mergeCell ref="B184:G184"/>
    <mergeCell ref="B185:B186"/>
    <mergeCell ref="C185:C186"/>
    <mergeCell ref="D185:D186"/>
    <mergeCell ref="E185:E186"/>
    <mergeCell ref="F185:F186"/>
    <mergeCell ref="G185:G186"/>
    <mergeCell ref="B62:H62"/>
    <mergeCell ref="C46:C47"/>
    <mergeCell ref="B63:B64"/>
    <mergeCell ref="C63:C64"/>
    <mergeCell ref="D63:D64"/>
    <mergeCell ref="E63:G63"/>
    <mergeCell ref="H63:H64"/>
    <mergeCell ref="B54:H54"/>
    <mergeCell ref="B48:H48"/>
    <mergeCell ref="B46:B47"/>
    <mergeCell ref="D46:D47"/>
    <mergeCell ref="E46:G46"/>
    <mergeCell ref="H46:H47"/>
    <mergeCell ref="B45:H45"/>
    <mergeCell ref="B2:D2"/>
    <mergeCell ref="B9:D9"/>
    <mergeCell ref="B19:I19"/>
    <mergeCell ref="B20:C22"/>
    <mergeCell ref="D20:I20"/>
    <mergeCell ref="D21:E21"/>
    <mergeCell ref="F21:G21"/>
    <mergeCell ref="H21:I21"/>
    <mergeCell ref="B23:B24"/>
    <mergeCell ref="B25:B26"/>
    <mergeCell ref="B27:B28"/>
    <mergeCell ref="B29:B30"/>
    <mergeCell ref="B17:I17"/>
    <mergeCell ref="B32:D32"/>
    <mergeCell ref="B38:D3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P7"/>
  <sheetViews>
    <sheetView workbookViewId="0">
      <selection activeCell="H15" sqref="H15"/>
    </sheetView>
  </sheetViews>
  <sheetFormatPr defaultRowHeight="15.75" x14ac:dyDescent="0.25"/>
  <cols>
    <col min="2" max="2" width="35.7109375" style="33" customWidth="1"/>
    <col min="3" max="3" width="9.85546875" style="33" customWidth="1"/>
    <col min="4" max="4" width="9.85546875" customWidth="1"/>
    <col min="5" max="5" width="9.7109375" customWidth="1"/>
    <col min="9" max="9" width="17.85546875" customWidth="1"/>
    <col min="10" max="10" width="15.140625" customWidth="1"/>
    <col min="12" max="12" width="14.5703125" customWidth="1"/>
  </cols>
  <sheetData>
    <row r="2" spans="2:16" ht="47.25" customHeight="1" x14ac:dyDescent="0.25">
      <c r="B2" s="396" t="s">
        <v>407</v>
      </c>
      <c r="C2" s="396"/>
      <c r="I2" s="431" t="s">
        <v>389</v>
      </c>
      <c r="J2" s="431"/>
      <c r="K2" s="431"/>
      <c r="L2" s="431"/>
      <c r="M2" s="431"/>
      <c r="P2" s="32"/>
    </row>
    <row r="3" spans="2:16" ht="15" customHeight="1" x14ac:dyDescent="0.3">
      <c r="B3" s="34"/>
      <c r="C3" s="34"/>
      <c r="I3" s="38"/>
      <c r="J3" s="38"/>
      <c r="K3" s="38"/>
      <c r="L3" s="38"/>
      <c r="M3" s="38"/>
      <c r="P3" s="32"/>
    </row>
    <row r="4" spans="2:16" ht="72.75" customHeight="1" x14ac:dyDescent="0.25">
      <c r="B4" s="35"/>
      <c r="C4" s="36" t="s">
        <v>29</v>
      </c>
      <c r="D4" s="33"/>
      <c r="E4" s="33"/>
      <c r="I4" s="185" t="s">
        <v>279</v>
      </c>
      <c r="J4" s="6" t="s">
        <v>306</v>
      </c>
      <c r="K4" s="6" t="s">
        <v>0</v>
      </c>
      <c r="L4" s="6" t="s">
        <v>34</v>
      </c>
      <c r="M4" s="6" t="s">
        <v>0</v>
      </c>
    </row>
    <row r="5" spans="2:16" ht="15" customHeight="1" x14ac:dyDescent="0.25">
      <c r="B5" s="36" t="s">
        <v>28</v>
      </c>
      <c r="C5" s="36">
        <v>2304.1</v>
      </c>
      <c r="I5" s="228" t="s">
        <v>32</v>
      </c>
      <c r="J5" s="7">
        <v>1387743291</v>
      </c>
      <c r="K5" s="2">
        <f>J5/J7</f>
        <v>0.60229185295009369</v>
      </c>
      <c r="L5" s="7">
        <v>46126677</v>
      </c>
      <c r="M5" s="2">
        <f>L5/L7</f>
        <v>0.74721794750798876</v>
      </c>
    </row>
    <row r="6" spans="2:16" ht="15" customHeight="1" x14ac:dyDescent="0.25">
      <c r="B6" s="126" t="s">
        <v>30</v>
      </c>
      <c r="C6" s="126">
        <v>1557.61</v>
      </c>
      <c r="I6" s="229" t="s">
        <v>33</v>
      </c>
      <c r="J6" s="7">
        <v>916361080</v>
      </c>
      <c r="K6" s="2">
        <f>J6/J7</f>
        <v>0.39770814704990637</v>
      </c>
      <c r="L6" s="7">
        <v>15604545</v>
      </c>
      <c r="M6" s="2">
        <f>L6/L7</f>
        <v>0.25278205249201124</v>
      </c>
    </row>
    <row r="7" spans="2:16" ht="15" customHeight="1" x14ac:dyDescent="0.25">
      <c r="B7" s="126" t="s">
        <v>31</v>
      </c>
      <c r="C7" s="126">
        <v>428.83</v>
      </c>
      <c r="I7" s="346" t="s">
        <v>3</v>
      </c>
      <c r="J7" s="7">
        <f>J5+J6</f>
        <v>2304104371</v>
      </c>
      <c r="K7" s="37">
        <v>1</v>
      </c>
      <c r="L7" s="7">
        <f>L5+L6</f>
        <v>61731222</v>
      </c>
      <c r="M7" s="37">
        <v>1</v>
      </c>
    </row>
  </sheetData>
  <mergeCells count="2">
    <mergeCell ref="B2:C2"/>
    <mergeCell ref="I2:M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H181"/>
  <sheetViews>
    <sheetView topLeftCell="S61" workbookViewId="0">
      <selection activeCell="AH64" sqref="AH64"/>
    </sheetView>
  </sheetViews>
  <sheetFormatPr defaultRowHeight="15" x14ac:dyDescent="0.25"/>
  <cols>
    <col min="2" max="2" width="13.28515625" customWidth="1"/>
    <col min="10" max="10" width="10.85546875" customWidth="1"/>
    <col min="11" max="11" width="12.28515625" customWidth="1"/>
    <col min="12" max="12" width="10" bestFit="1" customWidth="1"/>
    <col min="13" max="13" width="13.28515625" customWidth="1"/>
    <col min="21" max="21" width="10.42578125" customWidth="1"/>
    <col min="22" max="22" width="12" customWidth="1"/>
    <col min="23" max="23" width="10" bestFit="1" customWidth="1"/>
    <col min="24" max="24" width="13.28515625" customWidth="1"/>
    <col min="26" max="26" width="12.28515625" customWidth="1"/>
    <col min="32" max="32" width="10.42578125" customWidth="1"/>
    <col min="33" max="33" width="11.42578125" customWidth="1"/>
    <col min="34" max="34" width="15.28515625" customWidth="1"/>
  </cols>
  <sheetData>
    <row r="1" spans="2:33" ht="14.45" x14ac:dyDescent="0.3">
      <c r="B1" s="183"/>
    </row>
    <row r="2" spans="2:33" ht="42.6" customHeight="1" x14ac:dyDescent="0.3">
      <c r="B2" s="533" t="s">
        <v>403</v>
      </c>
      <c r="C2" s="533"/>
      <c r="D2" s="533"/>
      <c r="E2" s="533"/>
      <c r="F2" s="533"/>
      <c r="G2" s="533"/>
      <c r="H2" s="533"/>
      <c r="I2" s="533"/>
      <c r="J2" s="533"/>
      <c r="K2" s="533"/>
      <c r="M2" s="533" t="s">
        <v>404</v>
      </c>
      <c r="N2" s="534"/>
      <c r="O2" s="534"/>
      <c r="P2" s="534"/>
      <c r="Q2" s="534"/>
      <c r="R2" s="534"/>
      <c r="S2" s="534"/>
      <c r="T2" s="534"/>
      <c r="U2" s="534"/>
      <c r="V2" s="534"/>
      <c r="X2" s="533" t="s">
        <v>405</v>
      </c>
      <c r="Y2" s="534"/>
      <c r="Z2" s="534"/>
      <c r="AA2" s="534"/>
      <c r="AB2" s="534"/>
      <c r="AC2" s="534"/>
      <c r="AD2" s="534"/>
      <c r="AE2" s="534"/>
      <c r="AF2" s="534"/>
      <c r="AG2" s="534"/>
    </row>
    <row r="3" spans="2:33" ht="15" customHeight="1" x14ac:dyDescent="0.35">
      <c r="B3" s="182"/>
      <c r="C3" s="148"/>
      <c r="D3" s="148"/>
      <c r="E3" s="148"/>
      <c r="F3" s="148"/>
      <c r="G3" s="148"/>
      <c r="H3" s="148"/>
      <c r="I3" s="148"/>
      <c r="J3" s="148"/>
      <c r="K3" s="148"/>
      <c r="M3" s="183"/>
      <c r="X3" s="183"/>
    </row>
    <row r="4" spans="2:33" ht="15.75" x14ac:dyDescent="0.25">
      <c r="B4" s="537" t="s">
        <v>181</v>
      </c>
      <c r="C4" s="537"/>
      <c r="D4" s="537"/>
      <c r="M4" s="537" t="s">
        <v>181</v>
      </c>
      <c r="N4" s="537"/>
      <c r="O4" s="537"/>
      <c r="X4" s="537" t="s">
        <v>181</v>
      </c>
      <c r="Y4" s="537"/>
      <c r="Z4" s="537"/>
    </row>
    <row r="5" spans="2:33" ht="36.6" customHeight="1" x14ac:dyDescent="0.25">
      <c r="B5" s="527" t="s">
        <v>182</v>
      </c>
      <c r="C5" s="527" t="s">
        <v>183</v>
      </c>
      <c r="D5" s="527" t="s">
        <v>184</v>
      </c>
      <c r="E5" s="527" t="s">
        <v>185</v>
      </c>
      <c r="F5" s="527" t="s">
        <v>119</v>
      </c>
      <c r="G5" s="527" t="s">
        <v>47</v>
      </c>
      <c r="H5" s="527" t="s">
        <v>186</v>
      </c>
      <c r="I5" s="527"/>
      <c r="J5" s="527"/>
      <c r="K5" s="527" t="s">
        <v>120</v>
      </c>
      <c r="M5" s="527" t="s">
        <v>182</v>
      </c>
      <c r="N5" s="527" t="s">
        <v>183</v>
      </c>
      <c r="O5" s="527" t="s">
        <v>184</v>
      </c>
      <c r="P5" s="527" t="s">
        <v>185</v>
      </c>
      <c r="Q5" s="527" t="s">
        <v>200</v>
      </c>
      <c r="R5" s="527" t="s">
        <v>47</v>
      </c>
      <c r="S5" s="527" t="s">
        <v>186</v>
      </c>
      <c r="T5" s="527"/>
      <c r="U5" s="527"/>
      <c r="V5" s="527" t="s">
        <v>120</v>
      </c>
      <c r="X5" s="527" t="s">
        <v>182</v>
      </c>
      <c r="Y5" s="527" t="s">
        <v>183</v>
      </c>
      <c r="Z5" s="527" t="s">
        <v>184</v>
      </c>
      <c r="AA5" s="527" t="s">
        <v>185</v>
      </c>
      <c r="AB5" s="527" t="s">
        <v>200</v>
      </c>
      <c r="AC5" s="527" t="s">
        <v>47</v>
      </c>
      <c r="AD5" s="527" t="s">
        <v>186</v>
      </c>
      <c r="AE5" s="527"/>
      <c r="AF5" s="527"/>
      <c r="AG5" s="527" t="s">
        <v>120</v>
      </c>
    </row>
    <row r="6" spans="2:33" ht="29.25" customHeight="1" x14ac:dyDescent="0.25">
      <c r="B6" s="527"/>
      <c r="C6" s="527"/>
      <c r="D6" s="527"/>
      <c r="E6" s="527"/>
      <c r="F6" s="527"/>
      <c r="G6" s="527"/>
      <c r="H6" s="137" t="s">
        <v>62</v>
      </c>
      <c r="I6" s="137" t="s">
        <v>187</v>
      </c>
      <c r="J6" s="137" t="s">
        <v>188</v>
      </c>
      <c r="K6" s="527"/>
      <c r="M6" s="527"/>
      <c r="N6" s="527"/>
      <c r="O6" s="527"/>
      <c r="P6" s="527"/>
      <c r="Q6" s="527"/>
      <c r="R6" s="527"/>
      <c r="S6" s="137" t="s">
        <v>62</v>
      </c>
      <c r="T6" s="137" t="s">
        <v>187</v>
      </c>
      <c r="U6" s="137" t="s">
        <v>188</v>
      </c>
      <c r="V6" s="527"/>
      <c r="X6" s="527"/>
      <c r="Y6" s="527"/>
      <c r="Z6" s="527"/>
      <c r="AA6" s="527"/>
      <c r="AB6" s="527"/>
      <c r="AC6" s="527"/>
      <c r="AD6" s="137" t="s">
        <v>62</v>
      </c>
      <c r="AE6" s="137" t="s">
        <v>187</v>
      </c>
      <c r="AF6" s="137" t="s">
        <v>188</v>
      </c>
      <c r="AG6" s="527"/>
    </row>
    <row r="7" spans="2:33" ht="14.45" x14ac:dyDescent="0.3">
      <c r="B7" s="138" t="s">
        <v>189</v>
      </c>
      <c r="C7" s="138" t="s">
        <v>190</v>
      </c>
      <c r="D7" s="138">
        <v>1</v>
      </c>
      <c r="E7" s="138">
        <v>2</v>
      </c>
      <c r="F7" s="138">
        <v>3</v>
      </c>
      <c r="G7" s="138">
        <v>4</v>
      </c>
      <c r="H7" s="138">
        <v>5</v>
      </c>
      <c r="I7" s="138">
        <v>6</v>
      </c>
      <c r="J7" s="138">
        <v>7</v>
      </c>
      <c r="K7" s="138">
        <v>8</v>
      </c>
      <c r="M7" s="138" t="s">
        <v>189</v>
      </c>
      <c r="N7" s="138" t="s">
        <v>190</v>
      </c>
      <c r="O7" s="138">
        <v>1</v>
      </c>
      <c r="P7" s="138">
        <v>2</v>
      </c>
      <c r="Q7" s="138">
        <v>3</v>
      </c>
      <c r="R7" s="138">
        <v>4</v>
      </c>
      <c r="S7" s="138">
        <v>5</v>
      </c>
      <c r="T7" s="138">
        <v>6</v>
      </c>
      <c r="U7" s="138">
        <v>7</v>
      </c>
      <c r="V7" s="138">
        <v>8</v>
      </c>
      <c r="X7" s="138" t="s">
        <v>189</v>
      </c>
      <c r="Y7" s="138" t="s">
        <v>190</v>
      </c>
      <c r="Z7" s="138">
        <v>1</v>
      </c>
      <c r="AA7" s="138">
        <v>2</v>
      </c>
      <c r="AB7" s="138">
        <v>3</v>
      </c>
      <c r="AC7" s="138">
        <v>4</v>
      </c>
      <c r="AD7" s="138">
        <v>5</v>
      </c>
      <c r="AE7" s="138">
        <v>6</v>
      </c>
      <c r="AF7" s="138">
        <v>7</v>
      </c>
      <c r="AG7" s="138">
        <v>8</v>
      </c>
    </row>
    <row r="8" spans="2:33" x14ac:dyDescent="0.25">
      <c r="B8" s="529" t="s">
        <v>191</v>
      </c>
      <c r="C8" s="529"/>
      <c r="D8" s="529"/>
      <c r="E8" s="529"/>
      <c r="F8" s="529"/>
      <c r="G8" s="529"/>
      <c r="H8" s="529"/>
      <c r="I8" s="529"/>
      <c r="J8" s="529"/>
      <c r="K8" s="529"/>
      <c r="M8" s="529" t="s">
        <v>191</v>
      </c>
      <c r="N8" s="529"/>
      <c r="O8" s="529"/>
      <c r="P8" s="529"/>
      <c r="Q8" s="529"/>
      <c r="R8" s="529"/>
      <c r="S8" s="529"/>
      <c r="T8" s="529"/>
      <c r="U8" s="529"/>
      <c r="V8" s="529"/>
      <c r="X8" s="529" t="s">
        <v>191</v>
      </c>
      <c r="Y8" s="529"/>
      <c r="Z8" s="529"/>
      <c r="AA8" s="529"/>
      <c r="AB8" s="529"/>
      <c r="AC8" s="529"/>
      <c r="AD8" s="529"/>
      <c r="AE8" s="529"/>
      <c r="AF8" s="529"/>
      <c r="AG8" s="529"/>
    </row>
    <row r="9" spans="2:33" ht="21" customHeight="1" x14ac:dyDescent="0.25">
      <c r="B9" s="139" t="s">
        <v>192</v>
      </c>
      <c r="C9" s="138">
        <v>10</v>
      </c>
      <c r="D9" s="138">
        <v>13</v>
      </c>
      <c r="E9" s="140"/>
      <c r="F9" s="138">
        <v>13</v>
      </c>
      <c r="G9" s="138">
        <v>0</v>
      </c>
      <c r="H9" s="138">
        <v>13</v>
      </c>
      <c r="I9" s="138">
        <v>0</v>
      </c>
      <c r="J9" s="138">
        <v>0</v>
      </c>
      <c r="K9" s="225">
        <v>125241184</v>
      </c>
      <c r="M9" s="139" t="s">
        <v>192</v>
      </c>
      <c r="N9" s="138">
        <v>10</v>
      </c>
      <c r="O9" s="138">
        <v>5</v>
      </c>
      <c r="P9" s="140"/>
      <c r="Q9" s="138">
        <v>5</v>
      </c>
      <c r="R9" s="138">
        <v>0</v>
      </c>
      <c r="S9" s="138">
        <v>5</v>
      </c>
      <c r="T9" s="138">
        <v>0</v>
      </c>
      <c r="U9" s="138">
        <v>0</v>
      </c>
      <c r="V9" s="225">
        <v>41522804</v>
      </c>
      <c r="X9" s="139" t="s">
        <v>192</v>
      </c>
      <c r="Y9" s="138">
        <v>10</v>
      </c>
      <c r="Z9" s="138">
        <f>D9+O9</f>
        <v>18</v>
      </c>
      <c r="AA9" s="140"/>
      <c r="AB9" s="138">
        <f>F9+Q9</f>
        <v>18</v>
      </c>
      <c r="AC9" s="138">
        <f>G9+R9</f>
        <v>0</v>
      </c>
      <c r="AD9" s="138">
        <f>H9+S9</f>
        <v>18</v>
      </c>
      <c r="AE9" s="138">
        <v>0</v>
      </c>
      <c r="AF9" s="138">
        <v>0</v>
      </c>
      <c r="AG9" s="141">
        <f>K9+V9</f>
        <v>166763988</v>
      </c>
    </row>
    <row r="10" spans="2:33" ht="22.5" x14ac:dyDescent="0.25">
      <c r="B10" s="139" t="s">
        <v>193</v>
      </c>
      <c r="C10" s="138">
        <v>20</v>
      </c>
      <c r="D10" s="138">
        <v>1</v>
      </c>
      <c r="E10" s="140"/>
      <c r="F10" s="138">
        <v>1</v>
      </c>
      <c r="G10" s="138">
        <v>0</v>
      </c>
      <c r="H10" s="138">
        <v>1</v>
      </c>
      <c r="I10" s="138">
        <v>0</v>
      </c>
      <c r="J10" s="138">
        <v>0</v>
      </c>
      <c r="K10" s="225">
        <v>6270027</v>
      </c>
      <c r="M10" s="139" t="s">
        <v>193</v>
      </c>
      <c r="N10" s="138">
        <v>20</v>
      </c>
      <c r="O10" s="138">
        <v>2</v>
      </c>
      <c r="P10" s="140"/>
      <c r="Q10" s="138">
        <v>2</v>
      </c>
      <c r="R10" s="138">
        <v>0</v>
      </c>
      <c r="S10" s="138">
        <v>2</v>
      </c>
      <c r="T10" s="138">
        <v>0</v>
      </c>
      <c r="U10" s="138">
        <v>0</v>
      </c>
      <c r="V10" s="141">
        <v>18744041</v>
      </c>
      <c r="X10" s="139" t="s">
        <v>193</v>
      </c>
      <c r="Y10" s="138">
        <v>20</v>
      </c>
      <c r="Z10" s="138">
        <f>D10+O10</f>
        <v>3</v>
      </c>
      <c r="AA10" s="140"/>
      <c r="AB10" s="138">
        <f>F10+Q10</f>
        <v>3</v>
      </c>
      <c r="AC10" s="138">
        <v>0</v>
      </c>
      <c r="AD10" s="138">
        <f>H10+S10</f>
        <v>3</v>
      </c>
      <c r="AE10" s="138">
        <v>0</v>
      </c>
      <c r="AF10" s="138">
        <v>0</v>
      </c>
      <c r="AG10" s="141">
        <f>K10+V10</f>
        <v>25014068</v>
      </c>
    </row>
    <row r="11" spans="2:33" ht="22.9" customHeight="1" x14ac:dyDescent="0.25">
      <c r="B11" s="139" t="s">
        <v>194</v>
      </c>
      <c r="C11" s="138">
        <v>30</v>
      </c>
      <c r="D11" s="138">
        <v>2</v>
      </c>
      <c r="E11" s="140"/>
      <c r="F11" s="138">
        <v>2</v>
      </c>
      <c r="G11" s="138">
        <v>0</v>
      </c>
      <c r="H11" s="138">
        <v>2</v>
      </c>
      <c r="I11" s="138">
        <v>0</v>
      </c>
      <c r="J11" s="138">
        <v>0</v>
      </c>
      <c r="K11" s="225">
        <v>43602299</v>
      </c>
      <c r="M11" s="139" t="s">
        <v>194</v>
      </c>
      <c r="N11" s="138">
        <v>30</v>
      </c>
      <c r="O11" s="138">
        <v>0</v>
      </c>
      <c r="P11" s="140"/>
      <c r="Q11" s="138">
        <v>0</v>
      </c>
      <c r="R11" s="138">
        <v>0</v>
      </c>
      <c r="S11" s="138">
        <v>0</v>
      </c>
      <c r="T11" s="138">
        <v>0</v>
      </c>
      <c r="U11" s="138">
        <v>0</v>
      </c>
      <c r="V11" s="141">
        <v>0</v>
      </c>
      <c r="X11" s="139" t="s">
        <v>194</v>
      </c>
      <c r="Y11" s="138">
        <v>30</v>
      </c>
      <c r="Z11" s="138">
        <v>2</v>
      </c>
      <c r="AA11" s="140"/>
      <c r="AB11" s="138">
        <v>2</v>
      </c>
      <c r="AC11" s="138">
        <v>0</v>
      </c>
      <c r="AD11" s="138">
        <v>2</v>
      </c>
      <c r="AE11" s="138">
        <v>0</v>
      </c>
      <c r="AF11" s="138">
        <v>0</v>
      </c>
      <c r="AG11" s="141">
        <f>K11+V11</f>
        <v>43602299</v>
      </c>
    </row>
    <row r="12" spans="2:33" ht="22.15" customHeight="1" x14ac:dyDescent="0.25">
      <c r="B12" s="139" t="s">
        <v>195</v>
      </c>
      <c r="C12" s="138">
        <v>40</v>
      </c>
      <c r="D12" s="138">
        <v>0</v>
      </c>
      <c r="E12" s="140"/>
      <c r="F12" s="138">
        <v>0</v>
      </c>
      <c r="G12" s="138">
        <v>0</v>
      </c>
      <c r="H12" s="138">
        <v>0</v>
      </c>
      <c r="I12" s="138">
        <v>0</v>
      </c>
      <c r="J12" s="138">
        <v>0</v>
      </c>
      <c r="K12" s="138">
        <v>0</v>
      </c>
      <c r="M12" s="139" t="s">
        <v>195</v>
      </c>
      <c r="N12" s="138">
        <v>40</v>
      </c>
      <c r="O12" s="138">
        <v>0</v>
      </c>
      <c r="P12" s="140"/>
      <c r="Q12" s="138">
        <v>0</v>
      </c>
      <c r="R12" s="138">
        <v>0</v>
      </c>
      <c r="S12" s="138">
        <v>0</v>
      </c>
      <c r="T12" s="138">
        <v>0</v>
      </c>
      <c r="U12" s="138">
        <v>0</v>
      </c>
      <c r="V12" s="138">
        <v>0</v>
      </c>
      <c r="X12" s="139" t="s">
        <v>195</v>
      </c>
      <c r="Y12" s="138">
        <v>40</v>
      </c>
      <c r="Z12" s="138">
        <v>0</v>
      </c>
      <c r="AA12" s="140"/>
      <c r="AB12" s="138">
        <v>0</v>
      </c>
      <c r="AC12" s="138">
        <v>0</v>
      </c>
      <c r="AD12" s="138">
        <v>0</v>
      </c>
      <c r="AE12" s="138">
        <v>0</v>
      </c>
      <c r="AF12" s="138">
        <v>0</v>
      </c>
      <c r="AG12" s="138">
        <v>0</v>
      </c>
    </row>
    <row r="13" spans="2:33" x14ac:dyDescent="0.25">
      <c r="B13" s="521" t="s">
        <v>90</v>
      </c>
      <c r="C13" s="521"/>
      <c r="D13" s="142">
        <f>D9+D10+D11+D12</f>
        <v>16</v>
      </c>
      <c r="E13" s="143"/>
      <c r="F13" s="142">
        <f>F9+F10+F11+F12</f>
        <v>16</v>
      </c>
      <c r="G13" s="142">
        <v>0</v>
      </c>
      <c r="H13" s="142">
        <f>H9+H10+H11+H12</f>
        <v>16</v>
      </c>
      <c r="I13" s="142">
        <v>0</v>
      </c>
      <c r="J13" s="142">
        <v>0</v>
      </c>
      <c r="K13" s="144">
        <f>K9+K10+K11+K12</f>
        <v>175113510</v>
      </c>
      <c r="M13" s="521" t="s">
        <v>90</v>
      </c>
      <c r="N13" s="521"/>
      <c r="O13" s="142">
        <f>O9+O10+O11+O12</f>
        <v>7</v>
      </c>
      <c r="P13" s="143"/>
      <c r="Q13" s="142">
        <f>Q9+Q10+Q11+Q12</f>
        <v>7</v>
      </c>
      <c r="R13" s="142">
        <f>R9+R10+R11+R12</f>
        <v>0</v>
      </c>
      <c r="S13" s="142">
        <f>S9+S10+S11+S12</f>
        <v>7</v>
      </c>
      <c r="T13" s="142">
        <v>0</v>
      </c>
      <c r="U13" s="142">
        <v>0</v>
      </c>
      <c r="V13" s="144">
        <f>V9+V10+V11+V12</f>
        <v>60266845</v>
      </c>
      <c r="X13" s="521" t="s">
        <v>90</v>
      </c>
      <c r="Y13" s="521"/>
      <c r="Z13" s="142">
        <f>Z9+Z10+Z11+Z12</f>
        <v>23</v>
      </c>
      <c r="AA13" s="143"/>
      <c r="AB13" s="142">
        <f>AB9+AB10+AB11+AB12</f>
        <v>23</v>
      </c>
      <c r="AC13" s="142">
        <f>AC9+AC10+AC11+AC12</f>
        <v>0</v>
      </c>
      <c r="AD13" s="142">
        <f>AD9+AD10+AD11+AD12</f>
        <v>23</v>
      </c>
      <c r="AE13" s="142">
        <v>0</v>
      </c>
      <c r="AF13" s="142">
        <v>0</v>
      </c>
      <c r="AG13" s="144">
        <f>AG9+AG10+AG11+AG12</f>
        <v>235380355</v>
      </c>
    </row>
    <row r="14" spans="2:33" x14ac:dyDescent="0.25">
      <c r="B14" s="529" t="s">
        <v>196</v>
      </c>
      <c r="C14" s="529"/>
      <c r="D14" s="529"/>
      <c r="E14" s="529"/>
      <c r="F14" s="529"/>
      <c r="G14" s="529"/>
      <c r="H14" s="529"/>
      <c r="I14" s="529"/>
      <c r="J14" s="529"/>
      <c r="K14" s="529"/>
      <c r="M14" s="529" t="s">
        <v>196</v>
      </c>
      <c r="N14" s="529"/>
      <c r="O14" s="529"/>
      <c r="P14" s="529"/>
      <c r="Q14" s="529"/>
      <c r="R14" s="529"/>
      <c r="S14" s="529"/>
      <c r="T14" s="529"/>
      <c r="U14" s="529"/>
      <c r="V14" s="529"/>
      <c r="X14" s="529" t="s">
        <v>196</v>
      </c>
      <c r="Y14" s="529"/>
      <c r="Z14" s="529"/>
      <c r="AA14" s="529"/>
      <c r="AB14" s="529"/>
      <c r="AC14" s="529"/>
      <c r="AD14" s="529"/>
      <c r="AE14" s="529"/>
      <c r="AF14" s="529"/>
      <c r="AG14" s="529"/>
    </row>
    <row r="15" spans="2:33" ht="22.9" customHeight="1" x14ac:dyDescent="0.25">
      <c r="B15" s="139" t="s">
        <v>192</v>
      </c>
      <c r="C15" s="138">
        <v>50</v>
      </c>
      <c r="D15" s="138">
        <v>140</v>
      </c>
      <c r="E15" s="140"/>
      <c r="F15" s="138">
        <v>328</v>
      </c>
      <c r="G15" s="138">
        <v>14</v>
      </c>
      <c r="H15" s="138">
        <v>336</v>
      </c>
      <c r="I15" s="138">
        <v>6</v>
      </c>
      <c r="J15" s="138">
        <v>0</v>
      </c>
      <c r="K15" s="225">
        <v>119637076</v>
      </c>
      <c r="M15" s="139" t="s">
        <v>192</v>
      </c>
      <c r="N15" s="138">
        <v>50</v>
      </c>
      <c r="O15" s="138">
        <v>248</v>
      </c>
      <c r="P15" s="140"/>
      <c r="Q15" s="138">
        <v>315</v>
      </c>
      <c r="R15" s="138">
        <v>10</v>
      </c>
      <c r="S15" s="138">
        <v>325</v>
      </c>
      <c r="T15" s="138">
        <v>0</v>
      </c>
      <c r="U15" s="138">
        <v>0</v>
      </c>
      <c r="V15" s="225">
        <v>180131204</v>
      </c>
      <c r="X15" s="139" t="s">
        <v>192</v>
      </c>
      <c r="Y15" s="138">
        <v>50</v>
      </c>
      <c r="Z15" s="138">
        <f>D15+O15</f>
        <v>388</v>
      </c>
      <c r="AA15" s="140"/>
      <c r="AB15" s="138">
        <f>F15+Q15</f>
        <v>643</v>
      </c>
      <c r="AC15" s="138">
        <f>G15+R15</f>
        <v>24</v>
      </c>
      <c r="AD15" s="138">
        <f>H15+S15</f>
        <v>661</v>
      </c>
      <c r="AE15" s="138">
        <f>I15+T15</f>
        <v>6</v>
      </c>
      <c r="AF15" s="138">
        <v>0</v>
      </c>
      <c r="AG15" s="141">
        <f>K15+V15</f>
        <v>299768280</v>
      </c>
    </row>
    <row r="16" spans="2:33" ht="22.5" x14ac:dyDescent="0.25">
      <c r="B16" s="139" t="s">
        <v>193</v>
      </c>
      <c r="C16" s="138">
        <v>60</v>
      </c>
      <c r="D16" s="138">
        <v>0</v>
      </c>
      <c r="E16" s="140"/>
      <c r="F16" s="138">
        <v>0</v>
      </c>
      <c r="G16" s="138">
        <v>0</v>
      </c>
      <c r="H16" s="138">
        <v>0</v>
      </c>
      <c r="I16" s="138">
        <v>0</v>
      </c>
      <c r="J16" s="138">
        <v>0</v>
      </c>
      <c r="K16" s="141">
        <v>0</v>
      </c>
      <c r="M16" s="139" t="s">
        <v>193</v>
      </c>
      <c r="N16" s="138">
        <v>60</v>
      </c>
      <c r="O16" s="138">
        <v>0</v>
      </c>
      <c r="P16" s="140"/>
      <c r="Q16" s="138">
        <v>0</v>
      </c>
      <c r="R16" s="138">
        <v>0</v>
      </c>
      <c r="S16" s="138">
        <v>0</v>
      </c>
      <c r="T16" s="138">
        <v>0</v>
      </c>
      <c r="U16" s="138">
        <v>0</v>
      </c>
      <c r="V16" s="141">
        <v>0</v>
      </c>
      <c r="X16" s="139" t="s">
        <v>193</v>
      </c>
      <c r="Y16" s="138">
        <v>60</v>
      </c>
      <c r="Z16" s="138">
        <v>0</v>
      </c>
      <c r="AA16" s="140"/>
      <c r="AB16" s="138">
        <v>0</v>
      </c>
      <c r="AC16" s="138">
        <v>0</v>
      </c>
      <c r="AD16" s="138">
        <v>0</v>
      </c>
      <c r="AE16" s="138">
        <v>0</v>
      </c>
      <c r="AF16" s="138">
        <v>0</v>
      </c>
      <c r="AG16" s="141">
        <v>0</v>
      </c>
    </row>
    <row r="17" spans="2:34" ht="21" customHeight="1" x14ac:dyDescent="0.25">
      <c r="B17" s="139" t="s">
        <v>194</v>
      </c>
      <c r="C17" s="138">
        <v>70</v>
      </c>
      <c r="D17" s="138">
        <v>12</v>
      </c>
      <c r="E17" s="140"/>
      <c r="F17" s="138">
        <v>14</v>
      </c>
      <c r="G17" s="138">
        <v>0</v>
      </c>
      <c r="H17" s="138">
        <v>12</v>
      </c>
      <c r="I17" s="138">
        <v>2</v>
      </c>
      <c r="J17" s="138">
        <v>0</v>
      </c>
      <c r="K17" s="225">
        <v>29965790</v>
      </c>
      <c r="M17" s="139" t="s">
        <v>194</v>
      </c>
      <c r="N17" s="138">
        <v>70</v>
      </c>
      <c r="O17" s="138">
        <v>7</v>
      </c>
      <c r="P17" s="140"/>
      <c r="Q17" s="138">
        <v>7</v>
      </c>
      <c r="R17" s="138">
        <v>0</v>
      </c>
      <c r="S17" s="138">
        <v>7</v>
      </c>
      <c r="T17" s="138">
        <v>0</v>
      </c>
      <c r="U17" s="138">
        <v>0</v>
      </c>
      <c r="V17" s="225">
        <v>4370031</v>
      </c>
      <c r="X17" s="139" t="s">
        <v>194</v>
      </c>
      <c r="Y17" s="138">
        <v>70</v>
      </c>
      <c r="Z17" s="138">
        <f>D17+O17</f>
        <v>19</v>
      </c>
      <c r="AA17" s="140"/>
      <c r="AB17" s="138">
        <f>F17+Q17</f>
        <v>21</v>
      </c>
      <c r="AC17" s="138">
        <v>0</v>
      </c>
      <c r="AD17" s="138">
        <f>H17+S17</f>
        <v>19</v>
      </c>
      <c r="AE17" s="138">
        <f>I17+T17</f>
        <v>2</v>
      </c>
      <c r="AF17" s="138">
        <v>0</v>
      </c>
      <c r="AG17" s="141">
        <f>K17+V17</f>
        <v>34335821</v>
      </c>
    </row>
    <row r="18" spans="2:34" ht="23.45" customHeight="1" x14ac:dyDescent="0.25">
      <c r="B18" s="139" t="s">
        <v>195</v>
      </c>
      <c r="C18" s="138">
        <v>80</v>
      </c>
      <c r="D18" s="138">
        <v>0</v>
      </c>
      <c r="E18" s="140"/>
      <c r="F18" s="138">
        <v>0</v>
      </c>
      <c r="G18" s="138">
        <v>0</v>
      </c>
      <c r="H18" s="138">
        <v>0</v>
      </c>
      <c r="I18" s="138">
        <v>0</v>
      </c>
      <c r="J18" s="138">
        <v>0</v>
      </c>
      <c r="K18" s="138">
        <v>0</v>
      </c>
      <c r="M18" s="139" t="s">
        <v>195</v>
      </c>
      <c r="N18" s="138">
        <v>80</v>
      </c>
      <c r="O18" s="138">
        <v>0</v>
      </c>
      <c r="P18" s="140"/>
      <c r="Q18" s="138">
        <v>0</v>
      </c>
      <c r="R18" s="138">
        <v>0</v>
      </c>
      <c r="S18" s="138">
        <v>0</v>
      </c>
      <c r="T18" s="138">
        <v>0</v>
      </c>
      <c r="U18" s="138">
        <v>0</v>
      </c>
      <c r="V18" s="138">
        <v>0</v>
      </c>
      <c r="X18" s="139" t="s">
        <v>195</v>
      </c>
      <c r="Y18" s="138">
        <v>80</v>
      </c>
      <c r="Z18" s="138">
        <v>0</v>
      </c>
      <c r="AA18" s="140"/>
      <c r="AB18" s="138">
        <v>0</v>
      </c>
      <c r="AC18" s="138">
        <v>0</v>
      </c>
      <c r="AD18" s="138">
        <v>0</v>
      </c>
      <c r="AE18" s="138">
        <v>0</v>
      </c>
      <c r="AF18" s="138">
        <v>0</v>
      </c>
      <c r="AG18" s="138">
        <v>0</v>
      </c>
    </row>
    <row r="19" spans="2:34" x14ac:dyDescent="0.25">
      <c r="B19" s="521" t="s">
        <v>90</v>
      </c>
      <c r="C19" s="521"/>
      <c r="D19" s="142">
        <f>D15+D16+D17+D18</f>
        <v>152</v>
      </c>
      <c r="E19" s="143"/>
      <c r="F19" s="142">
        <f>F15+F16+F17+F18</f>
        <v>342</v>
      </c>
      <c r="G19" s="142">
        <f>G15+G16+G17+G18</f>
        <v>14</v>
      </c>
      <c r="H19" s="142">
        <f>H15+H16+H17+H18</f>
        <v>348</v>
      </c>
      <c r="I19" s="142">
        <f>I15+I16+I17+I18</f>
        <v>8</v>
      </c>
      <c r="J19" s="142">
        <v>0</v>
      </c>
      <c r="K19" s="144">
        <f>K15+K16+K17+K18</f>
        <v>149602866</v>
      </c>
      <c r="M19" s="521" t="s">
        <v>90</v>
      </c>
      <c r="N19" s="521"/>
      <c r="O19" s="142">
        <f>O15+O16+O17+O18</f>
        <v>255</v>
      </c>
      <c r="P19" s="143"/>
      <c r="Q19" s="142">
        <f>Q15+Q16+Q17+Q18</f>
        <v>322</v>
      </c>
      <c r="R19" s="142">
        <f>R15+R16+R17+R18</f>
        <v>10</v>
      </c>
      <c r="S19" s="142">
        <f>S15+S16+S17+S18</f>
        <v>332</v>
      </c>
      <c r="T19" s="142">
        <f>T15+T16+T17+T18</f>
        <v>0</v>
      </c>
      <c r="U19" s="142">
        <v>0</v>
      </c>
      <c r="V19" s="144">
        <f>V15+V16+V17+V18</f>
        <v>184501235</v>
      </c>
      <c r="W19" s="292"/>
      <c r="X19" s="521" t="s">
        <v>90</v>
      </c>
      <c r="Y19" s="521"/>
      <c r="Z19" s="142">
        <f>Z15+Z16+Z17+Z18</f>
        <v>407</v>
      </c>
      <c r="AA19" s="143"/>
      <c r="AB19" s="142">
        <f>AB15+AB16+AB17+AB18</f>
        <v>664</v>
      </c>
      <c r="AC19" s="142">
        <f>AC15+AC16+AC17+AC18</f>
        <v>24</v>
      </c>
      <c r="AD19" s="142">
        <f>AD15+AD16+AD17+AD18</f>
        <v>680</v>
      </c>
      <c r="AE19" s="142">
        <f>AE15+AE16+AE17+AE18</f>
        <v>8</v>
      </c>
      <c r="AF19" s="142">
        <v>0</v>
      </c>
      <c r="AG19" s="144">
        <f>AG15+AG16+AG17+AG18</f>
        <v>334104101</v>
      </c>
      <c r="AH19" s="292"/>
    </row>
    <row r="20" spans="2:34" ht="15" customHeight="1" x14ac:dyDescent="0.25">
      <c r="B20" s="529" t="s">
        <v>197</v>
      </c>
      <c r="C20" s="529"/>
      <c r="D20" s="529"/>
      <c r="E20" s="529"/>
      <c r="F20" s="529"/>
      <c r="G20" s="529"/>
      <c r="H20" s="529"/>
      <c r="I20" s="529"/>
      <c r="J20" s="529"/>
      <c r="K20" s="529"/>
      <c r="M20" s="529" t="s">
        <v>197</v>
      </c>
      <c r="N20" s="529"/>
      <c r="O20" s="529"/>
      <c r="P20" s="529"/>
      <c r="Q20" s="529"/>
      <c r="R20" s="529"/>
      <c r="S20" s="529"/>
      <c r="T20" s="529"/>
      <c r="U20" s="529"/>
      <c r="V20" s="529"/>
      <c r="X20" s="529" t="s">
        <v>197</v>
      </c>
      <c r="Y20" s="529"/>
      <c r="Z20" s="529"/>
      <c r="AA20" s="529"/>
      <c r="AB20" s="529"/>
      <c r="AC20" s="529"/>
      <c r="AD20" s="529"/>
      <c r="AE20" s="529"/>
      <c r="AF20" s="529"/>
      <c r="AG20" s="529"/>
    </row>
    <row r="21" spans="2:34" ht="56.25" customHeight="1" x14ac:dyDescent="0.25">
      <c r="B21" s="139" t="s">
        <v>198</v>
      </c>
      <c r="C21" s="138">
        <v>90</v>
      </c>
      <c r="D21" s="140"/>
      <c r="E21" s="138">
        <v>520</v>
      </c>
      <c r="F21" s="138">
        <v>650</v>
      </c>
      <c r="G21" s="138">
        <v>15</v>
      </c>
      <c r="H21" s="138">
        <v>661</v>
      </c>
      <c r="I21" s="138">
        <v>4</v>
      </c>
      <c r="J21" s="138">
        <v>0</v>
      </c>
      <c r="K21" s="225">
        <v>28242255</v>
      </c>
      <c r="M21" s="139" t="s">
        <v>198</v>
      </c>
      <c r="N21" s="138">
        <v>90</v>
      </c>
      <c r="O21" s="140"/>
      <c r="P21" s="138">
        <v>1237</v>
      </c>
      <c r="Q21" s="138">
        <v>1451</v>
      </c>
      <c r="R21" s="138">
        <v>21</v>
      </c>
      <c r="S21" s="138">
        <v>1471</v>
      </c>
      <c r="T21" s="138">
        <v>1</v>
      </c>
      <c r="U21" s="138">
        <v>0</v>
      </c>
      <c r="V21" s="141">
        <v>59960083</v>
      </c>
      <c r="X21" s="139" t="s">
        <v>198</v>
      </c>
      <c r="Y21" s="138">
        <v>90</v>
      </c>
      <c r="Z21" s="140"/>
      <c r="AA21" s="138">
        <f>E21+P21</f>
        <v>1757</v>
      </c>
      <c r="AB21" s="138">
        <f>F21+Q21</f>
        <v>2101</v>
      </c>
      <c r="AC21" s="138">
        <f>G21+R21</f>
        <v>36</v>
      </c>
      <c r="AD21" s="138">
        <f>H21+S21</f>
        <v>2132</v>
      </c>
      <c r="AE21" s="138">
        <f>I21+T21</f>
        <v>5</v>
      </c>
      <c r="AF21" s="138">
        <v>0</v>
      </c>
      <c r="AG21" s="141">
        <f>K21+V21</f>
        <v>88202338</v>
      </c>
    </row>
    <row r="22" spans="2:34" x14ac:dyDescent="0.25">
      <c r="B22" s="521" t="s">
        <v>90</v>
      </c>
      <c r="C22" s="521"/>
      <c r="D22" s="140"/>
      <c r="E22" s="142">
        <f t="shared" ref="E22:K22" si="0">E21</f>
        <v>520</v>
      </c>
      <c r="F22" s="142">
        <f t="shared" si="0"/>
        <v>650</v>
      </c>
      <c r="G22" s="142">
        <f t="shared" si="0"/>
        <v>15</v>
      </c>
      <c r="H22" s="142">
        <f t="shared" si="0"/>
        <v>661</v>
      </c>
      <c r="I22" s="142">
        <f t="shared" si="0"/>
        <v>4</v>
      </c>
      <c r="J22" s="142">
        <f t="shared" si="0"/>
        <v>0</v>
      </c>
      <c r="K22" s="144">
        <f t="shared" si="0"/>
        <v>28242255</v>
      </c>
      <c r="L22" s="292"/>
      <c r="M22" s="521" t="s">
        <v>90</v>
      </c>
      <c r="N22" s="521"/>
      <c r="O22" s="140"/>
      <c r="P22" s="142">
        <f>P21</f>
        <v>1237</v>
      </c>
      <c r="Q22" s="142">
        <f>Q21</f>
        <v>1451</v>
      </c>
      <c r="R22" s="142">
        <f>R21</f>
        <v>21</v>
      </c>
      <c r="S22" s="142">
        <f>S21</f>
        <v>1471</v>
      </c>
      <c r="T22" s="142">
        <f>T21</f>
        <v>1</v>
      </c>
      <c r="U22" s="142">
        <v>0</v>
      </c>
      <c r="V22" s="144">
        <f>V21</f>
        <v>59960083</v>
      </c>
      <c r="X22" s="521" t="s">
        <v>90</v>
      </c>
      <c r="Y22" s="521"/>
      <c r="Z22" s="140"/>
      <c r="AA22" s="142">
        <f t="shared" ref="AA22:AG22" si="1">AA21</f>
        <v>1757</v>
      </c>
      <c r="AB22" s="142">
        <f t="shared" si="1"/>
        <v>2101</v>
      </c>
      <c r="AC22" s="142">
        <f t="shared" si="1"/>
        <v>36</v>
      </c>
      <c r="AD22" s="142">
        <f t="shared" si="1"/>
        <v>2132</v>
      </c>
      <c r="AE22" s="142">
        <f t="shared" si="1"/>
        <v>5</v>
      </c>
      <c r="AF22" s="142">
        <f t="shared" si="1"/>
        <v>0</v>
      </c>
      <c r="AG22" s="144">
        <f t="shared" si="1"/>
        <v>88202338</v>
      </c>
      <c r="AH22" s="292"/>
    </row>
    <row r="23" spans="2:34" ht="15.75" x14ac:dyDescent="0.25">
      <c r="B23" s="531" t="s">
        <v>199</v>
      </c>
      <c r="C23" s="531"/>
      <c r="D23" s="531"/>
      <c r="M23" s="531" t="s">
        <v>199</v>
      </c>
      <c r="N23" s="531"/>
      <c r="O23" s="531"/>
      <c r="X23" s="538" t="s">
        <v>199</v>
      </c>
      <c r="Y23" s="538"/>
      <c r="Z23" s="538"/>
    </row>
    <row r="24" spans="2:34" ht="36.6" customHeight="1" x14ac:dyDescent="0.25">
      <c r="B24" s="527" t="s">
        <v>182</v>
      </c>
      <c r="C24" s="527" t="s">
        <v>183</v>
      </c>
      <c r="D24" s="527" t="s">
        <v>184</v>
      </c>
      <c r="E24" s="527" t="s">
        <v>185</v>
      </c>
      <c r="F24" s="527" t="s">
        <v>200</v>
      </c>
      <c r="G24" s="527" t="s">
        <v>47</v>
      </c>
      <c r="H24" s="527" t="s">
        <v>186</v>
      </c>
      <c r="I24" s="527"/>
      <c r="J24" s="527"/>
      <c r="K24" s="527" t="s">
        <v>120</v>
      </c>
      <c r="M24" s="527" t="s">
        <v>182</v>
      </c>
      <c r="N24" s="527" t="s">
        <v>183</v>
      </c>
      <c r="O24" s="527" t="s">
        <v>184</v>
      </c>
      <c r="P24" s="527" t="s">
        <v>185</v>
      </c>
      <c r="Q24" s="527" t="s">
        <v>119</v>
      </c>
      <c r="R24" s="527" t="s">
        <v>47</v>
      </c>
      <c r="S24" s="527" t="s">
        <v>186</v>
      </c>
      <c r="T24" s="527"/>
      <c r="U24" s="527"/>
      <c r="V24" s="527" t="s">
        <v>120</v>
      </c>
      <c r="X24" s="527" t="s">
        <v>182</v>
      </c>
      <c r="Y24" s="527" t="s">
        <v>183</v>
      </c>
      <c r="Z24" s="527" t="s">
        <v>184</v>
      </c>
      <c r="AA24" s="527" t="s">
        <v>185</v>
      </c>
      <c r="AB24" s="527" t="s">
        <v>119</v>
      </c>
      <c r="AC24" s="527" t="s">
        <v>47</v>
      </c>
      <c r="AD24" s="527" t="s">
        <v>186</v>
      </c>
      <c r="AE24" s="527"/>
      <c r="AF24" s="527"/>
      <c r="AG24" s="527" t="s">
        <v>120</v>
      </c>
    </row>
    <row r="25" spans="2:34" ht="27" customHeight="1" x14ac:dyDescent="0.25">
      <c r="B25" s="527"/>
      <c r="C25" s="527"/>
      <c r="D25" s="527"/>
      <c r="E25" s="527"/>
      <c r="F25" s="527"/>
      <c r="G25" s="527"/>
      <c r="H25" s="137" t="s">
        <v>62</v>
      </c>
      <c r="I25" s="137" t="s">
        <v>187</v>
      </c>
      <c r="J25" s="137" t="s">
        <v>188</v>
      </c>
      <c r="K25" s="527"/>
      <c r="M25" s="527"/>
      <c r="N25" s="527"/>
      <c r="O25" s="527"/>
      <c r="P25" s="527"/>
      <c r="Q25" s="527"/>
      <c r="R25" s="527"/>
      <c r="S25" s="137" t="s">
        <v>62</v>
      </c>
      <c r="T25" s="137" t="s">
        <v>187</v>
      </c>
      <c r="U25" s="137" t="s">
        <v>188</v>
      </c>
      <c r="V25" s="527"/>
      <c r="X25" s="527"/>
      <c r="Y25" s="527"/>
      <c r="Z25" s="527"/>
      <c r="AA25" s="527"/>
      <c r="AB25" s="527"/>
      <c r="AC25" s="527"/>
      <c r="AD25" s="137" t="s">
        <v>62</v>
      </c>
      <c r="AE25" s="137" t="s">
        <v>187</v>
      </c>
      <c r="AF25" s="137" t="s">
        <v>188</v>
      </c>
      <c r="AG25" s="527"/>
    </row>
    <row r="26" spans="2:34" x14ac:dyDescent="0.25">
      <c r="B26" s="138" t="s">
        <v>189</v>
      </c>
      <c r="C26" s="138" t="s">
        <v>190</v>
      </c>
      <c r="D26" s="138">
        <v>1</v>
      </c>
      <c r="E26" s="138">
        <v>2</v>
      </c>
      <c r="F26" s="138">
        <v>3</v>
      </c>
      <c r="G26" s="138">
        <v>4</v>
      </c>
      <c r="H26" s="138">
        <v>5</v>
      </c>
      <c r="I26" s="138">
        <v>6</v>
      </c>
      <c r="J26" s="138">
        <v>7</v>
      </c>
      <c r="K26" s="138">
        <v>8</v>
      </c>
      <c r="M26" s="138" t="s">
        <v>189</v>
      </c>
      <c r="N26" s="138" t="s">
        <v>190</v>
      </c>
      <c r="O26" s="138">
        <v>1</v>
      </c>
      <c r="P26" s="138">
        <v>2</v>
      </c>
      <c r="Q26" s="138">
        <v>3</v>
      </c>
      <c r="R26" s="138">
        <v>4</v>
      </c>
      <c r="S26" s="138">
        <v>5</v>
      </c>
      <c r="T26" s="138">
        <v>6</v>
      </c>
      <c r="U26" s="138">
        <v>7</v>
      </c>
      <c r="V26" s="138">
        <v>8</v>
      </c>
      <c r="X26" s="138" t="s">
        <v>189</v>
      </c>
      <c r="Y26" s="138" t="s">
        <v>190</v>
      </c>
      <c r="Z26" s="138">
        <v>1</v>
      </c>
      <c r="AA26" s="138">
        <v>2</v>
      </c>
      <c r="AB26" s="138">
        <v>3</v>
      </c>
      <c r="AC26" s="138">
        <v>4</v>
      </c>
      <c r="AD26" s="138">
        <v>5</v>
      </c>
      <c r="AE26" s="138">
        <v>6</v>
      </c>
      <c r="AF26" s="138">
        <v>7</v>
      </c>
      <c r="AG26" s="138">
        <v>8</v>
      </c>
    </row>
    <row r="27" spans="2:34" x14ac:dyDescent="0.25">
      <c r="B27" s="529" t="s">
        <v>191</v>
      </c>
      <c r="C27" s="529"/>
      <c r="D27" s="529"/>
      <c r="E27" s="529"/>
      <c r="F27" s="529"/>
      <c r="G27" s="529"/>
      <c r="H27" s="529"/>
      <c r="I27" s="529"/>
      <c r="J27" s="529"/>
      <c r="K27" s="529"/>
      <c r="M27" s="529" t="s">
        <v>191</v>
      </c>
      <c r="N27" s="529"/>
      <c r="O27" s="529"/>
      <c r="P27" s="529"/>
      <c r="Q27" s="529"/>
      <c r="R27" s="529"/>
      <c r="S27" s="529"/>
      <c r="T27" s="529"/>
      <c r="U27" s="529"/>
      <c r="V27" s="529"/>
      <c r="X27" s="529" t="s">
        <v>191</v>
      </c>
      <c r="Y27" s="529"/>
      <c r="Z27" s="529"/>
      <c r="AA27" s="529"/>
      <c r="AB27" s="529"/>
      <c r="AC27" s="529"/>
      <c r="AD27" s="529"/>
      <c r="AE27" s="529"/>
      <c r="AF27" s="529"/>
      <c r="AG27" s="529"/>
    </row>
    <row r="28" spans="2:34" ht="24.6" customHeight="1" x14ac:dyDescent="0.25">
      <c r="B28" s="139" t="s">
        <v>192</v>
      </c>
      <c r="C28" s="138">
        <v>100</v>
      </c>
      <c r="D28" s="138">
        <v>184</v>
      </c>
      <c r="E28" s="140"/>
      <c r="F28" s="138">
        <v>494</v>
      </c>
      <c r="G28" s="138">
        <v>332</v>
      </c>
      <c r="H28" s="138">
        <v>801</v>
      </c>
      <c r="I28" s="138">
        <v>23</v>
      </c>
      <c r="J28" s="138">
        <v>2</v>
      </c>
      <c r="K28" s="225">
        <v>227522879</v>
      </c>
      <c r="M28" s="139" t="s">
        <v>192</v>
      </c>
      <c r="N28" s="138">
        <v>100</v>
      </c>
      <c r="O28" s="138">
        <v>81</v>
      </c>
      <c r="P28" s="140"/>
      <c r="Q28" s="138">
        <v>229</v>
      </c>
      <c r="R28" s="138">
        <v>174</v>
      </c>
      <c r="S28" s="138">
        <v>397</v>
      </c>
      <c r="T28" s="138">
        <v>6</v>
      </c>
      <c r="U28" s="138">
        <v>0</v>
      </c>
      <c r="V28" s="225">
        <v>49640430</v>
      </c>
      <c r="X28" s="139" t="s">
        <v>192</v>
      </c>
      <c r="Y28" s="138">
        <v>100</v>
      </c>
      <c r="Z28" s="138">
        <f>D28+O28</f>
        <v>265</v>
      </c>
      <c r="AA28" s="140"/>
      <c r="AB28" s="138">
        <f t="shared" ref="AB28:AG28" si="2">F28+Q28</f>
        <v>723</v>
      </c>
      <c r="AC28" s="138">
        <f t="shared" si="2"/>
        <v>506</v>
      </c>
      <c r="AD28" s="138">
        <f t="shared" si="2"/>
        <v>1198</v>
      </c>
      <c r="AE28" s="138">
        <f t="shared" si="2"/>
        <v>29</v>
      </c>
      <c r="AF28" s="138">
        <f t="shared" si="2"/>
        <v>2</v>
      </c>
      <c r="AG28" s="141">
        <f t="shared" si="2"/>
        <v>277163309</v>
      </c>
      <c r="AH28" s="293"/>
    </row>
    <row r="29" spans="2:34" ht="22.5" x14ac:dyDescent="0.25">
      <c r="B29" s="139" t="s">
        <v>193</v>
      </c>
      <c r="C29" s="138">
        <v>110</v>
      </c>
      <c r="D29" s="138">
        <v>4</v>
      </c>
      <c r="E29" s="140"/>
      <c r="F29" s="138">
        <v>4</v>
      </c>
      <c r="G29" s="138">
        <v>0</v>
      </c>
      <c r="H29" s="138">
        <v>4</v>
      </c>
      <c r="I29" s="138">
        <v>0</v>
      </c>
      <c r="J29" s="138">
        <v>0</v>
      </c>
      <c r="K29" s="225">
        <v>4134872</v>
      </c>
      <c r="M29" s="139" t="s">
        <v>193</v>
      </c>
      <c r="N29" s="138">
        <v>110</v>
      </c>
      <c r="O29" s="138">
        <v>0</v>
      </c>
      <c r="P29" s="140"/>
      <c r="Q29" s="138">
        <v>0</v>
      </c>
      <c r="R29" s="138">
        <v>0</v>
      </c>
      <c r="S29" s="138">
        <v>0</v>
      </c>
      <c r="T29" s="138">
        <v>0</v>
      </c>
      <c r="U29" s="138">
        <v>0</v>
      </c>
      <c r="V29" s="141">
        <v>0</v>
      </c>
      <c r="X29" s="139" t="s">
        <v>193</v>
      </c>
      <c r="Y29" s="138">
        <v>110</v>
      </c>
      <c r="Z29" s="138">
        <f>D29+O29</f>
        <v>4</v>
      </c>
      <c r="AA29" s="140"/>
      <c r="AB29" s="138">
        <f>F29+Q29</f>
        <v>4</v>
      </c>
      <c r="AC29" s="138">
        <v>0</v>
      </c>
      <c r="AD29" s="138">
        <f>H29+S29</f>
        <v>4</v>
      </c>
      <c r="AE29" s="138">
        <v>0</v>
      </c>
      <c r="AF29" s="138">
        <v>0</v>
      </c>
      <c r="AG29" s="141">
        <f>K29+V29</f>
        <v>4134872</v>
      </c>
    </row>
    <row r="30" spans="2:34" ht="20.45" customHeight="1" x14ac:dyDescent="0.25">
      <c r="B30" s="139" t="s">
        <v>194</v>
      </c>
      <c r="C30" s="138">
        <v>120</v>
      </c>
      <c r="D30" s="138">
        <v>32</v>
      </c>
      <c r="E30" s="140"/>
      <c r="F30" s="138">
        <v>55</v>
      </c>
      <c r="G30" s="138">
        <v>5</v>
      </c>
      <c r="H30" s="138">
        <v>46</v>
      </c>
      <c r="I30" s="138">
        <v>12</v>
      </c>
      <c r="J30" s="138">
        <v>2</v>
      </c>
      <c r="K30" s="225">
        <v>43409230</v>
      </c>
      <c r="M30" s="139" t="s">
        <v>194</v>
      </c>
      <c r="N30" s="138">
        <v>120</v>
      </c>
      <c r="O30" s="138">
        <v>5</v>
      </c>
      <c r="P30" s="140"/>
      <c r="Q30" s="138">
        <v>6</v>
      </c>
      <c r="R30" s="138">
        <v>0</v>
      </c>
      <c r="S30" s="138">
        <v>6</v>
      </c>
      <c r="T30" s="138">
        <v>0</v>
      </c>
      <c r="U30" s="138">
        <v>0</v>
      </c>
      <c r="V30" s="225">
        <v>1559407</v>
      </c>
      <c r="X30" s="139" t="s">
        <v>194</v>
      </c>
      <c r="Y30" s="138">
        <v>120</v>
      </c>
      <c r="Z30" s="138">
        <f>D30+O30</f>
        <v>37</v>
      </c>
      <c r="AA30" s="140"/>
      <c r="AB30" s="138">
        <f>F30+Q30</f>
        <v>61</v>
      </c>
      <c r="AC30" s="138">
        <f>G30+R30</f>
        <v>5</v>
      </c>
      <c r="AD30" s="138">
        <f>H30+S30</f>
        <v>52</v>
      </c>
      <c r="AE30" s="138">
        <f>I30+T30</f>
        <v>12</v>
      </c>
      <c r="AF30" s="138">
        <f>J30+U30</f>
        <v>2</v>
      </c>
      <c r="AG30" s="141">
        <f>K30+V30</f>
        <v>44968637</v>
      </c>
    </row>
    <row r="31" spans="2:34" ht="24.6" customHeight="1" x14ac:dyDescent="0.25">
      <c r="B31" s="139" t="s">
        <v>195</v>
      </c>
      <c r="C31" s="138">
        <v>130</v>
      </c>
      <c r="D31" s="138">
        <v>0</v>
      </c>
      <c r="E31" s="140"/>
      <c r="F31" s="138">
        <v>0</v>
      </c>
      <c r="G31" s="138">
        <v>0</v>
      </c>
      <c r="H31" s="138">
        <v>0</v>
      </c>
      <c r="I31" s="138">
        <v>0</v>
      </c>
      <c r="J31" s="138">
        <v>0</v>
      </c>
      <c r="K31" s="138">
        <v>0</v>
      </c>
      <c r="M31" s="139" t="s">
        <v>195</v>
      </c>
      <c r="N31" s="138">
        <v>130</v>
      </c>
      <c r="O31" s="138">
        <v>0</v>
      </c>
      <c r="P31" s="140"/>
      <c r="Q31" s="138">
        <v>0</v>
      </c>
      <c r="R31" s="138">
        <v>0</v>
      </c>
      <c r="S31" s="138">
        <v>0</v>
      </c>
      <c r="T31" s="138">
        <v>0</v>
      </c>
      <c r="U31" s="138">
        <v>0</v>
      </c>
      <c r="V31" s="138">
        <v>0</v>
      </c>
      <c r="X31" s="139" t="s">
        <v>195</v>
      </c>
      <c r="Y31" s="138">
        <v>130</v>
      </c>
      <c r="Z31" s="138">
        <v>0</v>
      </c>
      <c r="AA31" s="140"/>
      <c r="AB31" s="138">
        <v>0</v>
      </c>
      <c r="AC31" s="138">
        <v>0</v>
      </c>
      <c r="AD31" s="138">
        <v>0</v>
      </c>
      <c r="AE31" s="138">
        <v>0</v>
      </c>
      <c r="AF31" s="138">
        <v>0</v>
      </c>
      <c r="AG31" s="138">
        <v>0</v>
      </c>
    </row>
    <row r="32" spans="2:34" x14ac:dyDescent="0.25">
      <c r="B32" s="521" t="s">
        <v>90</v>
      </c>
      <c r="C32" s="521"/>
      <c r="D32" s="142">
        <f>D28+D29+D30+D31</f>
        <v>220</v>
      </c>
      <c r="E32" s="140"/>
      <c r="F32" s="142">
        <f t="shared" ref="F32:K32" si="3">F28+F29+F30+F31</f>
        <v>553</v>
      </c>
      <c r="G32" s="142">
        <f t="shared" si="3"/>
        <v>337</v>
      </c>
      <c r="H32" s="142">
        <f t="shared" si="3"/>
        <v>851</v>
      </c>
      <c r="I32" s="142">
        <f t="shared" si="3"/>
        <v>35</v>
      </c>
      <c r="J32" s="142">
        <f t="shared" si="3"/>
        <v>4</v>
      </c>
      <c r="K32" s="144">
        <f t="shared" si="3"/>
        <v>275066981</v>
      </c>
      <c r="M32" s="521" t="s">
        <v>90</v>
      </c>
      <c r="N32" s="521"/>
      <c r="O32" s="142">
        <f>O28+O29+O30+O31</f>
        <v>86</v>
      </c>
      <c r="P32" s="140"/>
      <c r="Q32" s="142">
        <f>Q28+Q29+Q30+Q31</f>
        <v>235</v>
      </c>
      <c r="R32" s="142">
        <f>R28+R29+R30+R31</f>
        <v>174</v>
      </c>
      <c r="S32" s="142">
        <f>S28+S29+S30+S31</f>
        <v>403</v>
      </c>
      <c r="T32" s="142">
        <f>T28+T29+T30+T31</f>
        <v>6</v>
      </c>
      <c r="U32" s="142">
        <v>0</v>
      </c>
      <c r="V32" s="144">
        <f>V28+V29+V30+V31</f>
        <v>51199837</v>
      </c>
      <c r="X32" s="521" t="s">
        <v>90</v>
      </c>
      <c r="Y32" s="521"/>
      <c r="Z32" s="142">
        <f>Z28+Z29+Z30+Z31</f>
        <v>306</v>
      </c>
      <c r="AA32" s="140"/>
      <c r="AB32" s="142">
        <f t="shared" ref="AB32:AG32" si="4">AB28+AB29+AB30+AB31</f>
        <v>788</v>
      </c>
      <c r="AC32" s="142">
        <f t="shared" si="4"/>
        <v>511</v>
      </c>
      <c r="AD32" s="142">
        <f t="shared" si="4"/>
        <v>1254</v>
      </c>
      <c r="AE32" s="142">
        <f t="shared" si="4"/>
        <v>41</v>
      </c>
      <c r="AF32" s="142">
        <f t="shared" si="4"/>
        <v>4</v>
      </c>
      <c r="AG32" s="144">
        <f t="shared" si="4"/>
        <v>326266818</v>
      </c>
    </row>
    <row r="33" spans="2:34" x14ac:dyDescent="0.25">
      <c r="B33" s="529" t="s">
        <v>196</v>
      </c>
      <c r="C33" s="529"/>
      <c r="D33" s="529"/>
      <c r="E33" s="529"/>
      <c r="F33" s="529"/>
      <c r="G33" s="529"/>
      <c r="H33" s="529"/>
      <c r="I33" s="529"/>
      <c r="J33" s="529"/>
      <c r="K33" s="529"/>
      <c r="M33" s="529" t="s">
        <v>196</v>
      </c>
      <c r="N33" s="529"/>
      <c r="O33" s="529"/>
      <c r="P33" s="529"/>
      <c r="Q33" s="529"/>
      <c r="R33" s="529"/>
      <c r="S33" s="529"/>
      <c r="T33" s="529"/>
      <c r="U33" s="529"/>
      <c r="V33" s="529"/>
      <c r="X33" s="529" t="s">
        <v>196</v>
      </c>
      <c r="Y33" s="529"/>
      <c r="Z33" s="529"/>
      <c r="AA33" s="529"/>
      <c r="AB33" s="529"/>
      <c r="AC33" s="529"/>
      <c r="AD33" s="529"/>
      <c r="AE33" s="529"/>
      <c r="AF33" s="529"/>
      <c r="AG33" s="529"/>
    </row>
    <row r="34" spans="2:34" ht="21.6" customHeight="1" x14ac:dyDescent="0.25">
      <c r="B34" s="139" t="s">
        <v>192</v>
      </c>
      <c r="C34" s="138">
        <v>140</v>
      </c>
      <c r="D34" s="138">
        <v>413</v>
      </c>
      <c r="E34" s="140"/>
      <c r="F34" s="138">
        <v>894</v>
      </c>
      <c r="G34" s="138">
        <v>147</v>
      </c>
      <c r="H34" s="138">
        <v>999</v>
      </c>
      <c r="I34" s="138">
        <v>39</v>
      </c>
      <c r="J34" s="138">
        <v>3</v>
      </c>
      <c r="K34" s="225">
        <v>28551637</v>
      </c>
      <c r="M34" s="139" t="s">
        <v>192</v>
      </c>
      <c r="N34" s="138">
        <v>140</v>
      </c>
      <c r="O34" s="138">
        <v>369</v>
      </c>
      <c r="P34" s="140"/>
      <c r="Q34" s="138">
        <v>1020</v>
      </c>
      <c r="R34" s="138">
        <v>32</v>
      </c>
      <c r="S34" s="138">
        <v>1039</v>
      </c>
      <c r="T34" s="138">
        <v>13</v>
      </c>
      <c r="U34" s="138">
        <v>0</v>
      </c>
      <c r="V34" s="225">
        <v>25527724</v>
      </c>
      <c r="X34" s="139" t="s">
        <v>192</v>
      </c>
      <c r="Y34" s="138">
        <v>140</v>
      </c>
      <c r="Z34" s="138">
        <f>D34+O34</f>
        <v>782</v>
      </c>
      <c r="AA34" s="140"/>
      <c r="AB34" s="138">
        <f t="shared" ref="AB34:AG34" si="5">F34+Q34</f>
        <v>1914</v>
      </c>
      <c r="AC34" s="138">
        <f t="shared" si="5"/>
        <v>179</v>
      </c>
      <c r="AD34" s="138">
        <f t="shared" si="5"/>
        <v>2038</v>
      </c>
      <c r="AE34" s="138">
        <f t="shared" si="5"/>
        <v>52</v>
      </c>
      <c r="AF34" s="138">
        <f t="shared" si="5"/>
        <v>3</v>
      </c>
      <c r="AG34" s="141">
        <f t="shared" si="5"/>
        <v>54079361</v>
      </c>
    </row>
    <row r="35" spans="2:34" ht="22.5" x14ac:dyDescent="0.25">
      <c r="B35" s="139" t="s">
        <v>193</v>
      </c>
      <c r="C35" s="138">
        <v>150</v>
      </c>
      <c r="D35" s="138">
        <v>2</v>
      </c>
      <c r="E35" s="140"/>
      <c r="F35" s="138">
        <v>7</v>
      </c>
      <c r="G35" s="138">
        <v>0</v>
      </c>
      <c r="H35" s="138">
        <v>7</v>
      </c>
      <c r="I35" s="138">
        <v>0</v>
      </c>
      <c r="J35" s="138">
        <v>0</v>
      </c>
      <c r="K35" s="224">
        <v>104464</v>
      </c>
      <c r="M35" s="139" t="s">
        <v>193</v>
      </c>
      <c r="N35" s="138">
        <v>150</v>
      </c>
      <c r="O35" s="138">
        <v>0</v>
      </c>
      <c r="P35" s="140"/>
      <c r="Q35" s="138">
        <v>0</v>
      </c>
      <c r="R35" s="138">
        <v>0</v>
      </c>
      <c r="S35" s="138">
        <v>0</v>
      </c>
      <c r="T35" s="138">
        <v>0</v>
      </c>
      <c r="U35" s="138">
        <v>0</v>
      </c>
      <c r="V35" s="141">
        <v>0</v>
      </c>
      <c r="X35" s="139" t="s">
        <v>193</v>
      </c>
      <c r="Y35" s="138">
        <v>150</v>
      </c>
      <c r="Z35" s="138">
        <v>2</v>
      </c>
      <c r="AA35" s="140"/>
      <c r="AB35" s="138">
        <v>7</v>
      </c>
      <c r="AC35" s="138">
        <v>0</v>
      </c>
      <c r="AD35" s="138">
        <v>7</v>
      </c>
      <c r="AE35" s="138">
        <v>0</v>
      </c>
      <c r="AF35" s="138">
        <v>0</v>
      </c>
      <c r="AG35" s="294">
        <v>104464</v>
      </c>
    </row>
    <row r="36" spans="2:34" ht="21.6" customHeight="1" x14ac:dyDescent="0.25">
      <c r="B36" s="139" t="s">
        <v>194</v>
      </c>
      <c r="C36" s="138">
        <v>160</v>
      </c>
      <c r="D36" s="138">
        <v>26</v>
      </c>
      <c r="E36" s="140"/>
      <c r="F36" s="138">
        <v>27</v>
      </c>
      <c r="G36" s="138">
        <v>1</v>
      </c>
      <c r="H36" s="138">
        <v>24</v>
      </c>
      <c r="I36" s="138">
        <v>3</v>
      </c>
      <c r="J36" s="138">
        <v>1</v>
      </c>
      <c r="K36" s="225">
        <v>1804794</v>
      </c>
      <c r="M36" s="139" t="s">
        <v>194</v>
      </c>
      <c r="N36" s="138">
        <v>160</v>
      </c>
      <c r="O36" s="138">
        <v>5</v>
      </c>
      <c r="P36" s="140"/>
      <c r="Q36" s="138">
        <v>5</v>
      </c>
      <c r="R36" s="138">
        <v>0</v>
      </c>
      <c r="S36" s="138">
        <v>4</v>
      </c>
      <c r="T36" s="138">
        <v>1</v>
      </c>
      <c r="U36" s="138">
        <v>0</v>
      </c>
      <c r="V36" s="225">
        <v>444600</v>
      </c>
      <c r="X36" s="139" t="s">
        <v>194</v>
      </c>
      <c r="Y36" s="138">
        <v>160</v>
      </c>
      <c r="Z36" s="138">
        <f>D36+O36</f>
        <v>31</v>
      </c>
      <c r="AA36" s="140"/>
      <c r="AB36" s="138">
        <f t="shared" ref="AB36:AG36" si="6">F36+Q36</f>
        <v>32</v>
      </c>
      <c r="AC36" s="138">
        <f t="shared" si="6"/>
        <v>1</v>
      </c>
      <c r="AD36" s="138">
        <f t="shared" si="6"/>
        <v>28</v>
      </c>
      <c r="AE36" s="138">
        <f t="shared" si="6"/>
        <v>4</v>
      </c>
      <c r="AF36" s="138">
        <f t="shared" si="6"/>
        <v>1</v>
      </c>
      <c r="AG36" s="141">
        <f t="shared" si="6"/>
        <v>2249394</v>
      </c>
    </row>
    <row r="37" spans="2:34" ht="21" customHeight="1" x14ac:dyDescent="0.25">
      <c r="B37" s="139" t="s">
        <v>195</v>
      </c>
      <c r="C37" s="138">
        <v>170</v>
      </c>
      <c r="D37" s="138">
        <v>0</v>
      </c>
      <c r="E37" s="140"/>
      <c r="F37" s="138">
        <v>0</v>
      </c>
      <c r="G37" s="138">
        <v>0</v>
      </c>
      <c r="H37" s="138">
        <v>0</v>
      </c>
      <c r="I37" s="138">
        <v>0</v>
      </c>
      <c r="J37" s="138">
        <v>0</v>
      </c>
      <c r="K37" s="138">
        <v>0</v>
      </c>
      <c r="M37" s="139" t="s">
        <v>195</v>
      </c>
      <c r="N37" s="138">
        <v>170</v>
      </c>
      <c r="O37" s="138">
        <v>0</v>
      </c>
      <c r="P37" s="140"/>
      <c r="Q37" s="138">
        <v>0</v>
      </c>
      <c r="R37" s="138">
        <v>0</v>
      </c>
      <c r="S37" s="138">
        <v>0</v>
      </c>
      <c r="T37" s="138">
        <v>0</v>
      </c>
      <c r="U37" s="138">
        <v>0</v>
      </c>
      <c r="V37" s="138">
        <v>0</v>
      </c>
      <c r="X37" s="139" t="s">
        <v>195</v>
      </c>
      <c r="Y37" s="138">
        <v>170</v>
      </c>
      <c r="Z37" s="138">
        <v>0</v>
      </c>
      <c r="AA37" s="140"/>
      <c r="AB37" s="138">
        <v>0</v>
      </c>
      <c r="AC37" s="138">
        <v>0</v>
      </c>
      <c r="AD37" s="138">
        <v>0</v>
      </c>
      <c r="AE37" s="138">
        <v>0</v>
      </c>
      <c r="AF37" s="138">
        <v>0</v>
      </c>
      <c r="AG37" s="138">
        <v>0</v>
      </c>
    </row>
    <row r="38" spans="2:34" x14ac:dyDescent="0.25">
      <c r="B38" s="521" t="s">
        <v>90</v>
      </c>
      <c r="C38" s="521"/>
      <c r="D38" s="142">
        <f>D34+D35+D36+D37</f>
        <v>441</v>
      </c>
      <c r="E38" s="140"/>
      <c r="F38" s="142">
        <f t="shared" ref="F38:K38" si="7">F34+F35+F36+F37</f>
        <v>928</v>
      </c>
      <c r="G38" s="142">
        <f t="shared" si="7"/>
        <v>148</v>
      </c>
      <c r="H38" s="142">
        <f t="shared" si="7"/>
        <v>1030</v>
      </c>
      <c r="I38" s="142">
        <f t="shared" si="7"/>
        <v>42</v>
      </c>
      <c r="J38" s="142">
        <f t="shared" si="7"/>
        <v>4</v>
      </c>
      <c r="K38" s="144">
        <f t="shared" si="7"/>
        <v>30460895</v>
      </c>
      <c r="M38" s="521" t="s">
        <v>90</v>
      </c>
      <c r="N38" s="521"/>
      <c r="O38" s="142">
        <f>O34+O35+O36+O37</f>
        <v>374</v>
      </c>
      <c r="P38" s="140"/>
      <c r="Q38" s="142">
        <f>Q34+Q35+Q36+Q37</f>
        <v>1025</v>
      </c>
      <c r="R38" s="142">
        <f>R34+R35+R36+R37</f>
        <v>32</v>
      </c>
      <c r="S38" s="142">
        <f>S34+S35+S36+S37</f>
        <v>1043</v>
      </c>
      <c r="T38" s="142">
        <f>T34+T35+T36+T37</f>
        <v>14</v>
      </c>
      <c r="U38" s="142">
        <v>0</v>
      </c>
      <c r="V38" s="144">
        <f>V34+V35+V36+V37</f>
        <v>25972324</v>
      </c>
      <c r="X38" s="521" t="s">
        <v>90</v>
      </c>
      <c r="Y38" s="521"/>
      <c r="Z38" s="142">
        <f>Z34+Z35+Z36+Z37</f>
        <v>815</v>
      </c>
      <c r="AA38" s="140"/>
      <c r="AB38" s="142">
        <f t="shared" ref="AB38:AG38" si="8">AB34+AB35+AB36+AB37</f>
        <v>1953</v>
      </c>
      <c r="AC38" s="142">
        <f t="shared" si="8"/>
        <v>180</v>
      </c>
      <c r="AD38" s="142">
        <f t="shared" si="8"/>
        <v>2073</v>
      </c>
      <c r="AE38" s="142">
        <f t="shared" si="8"/>
        <v>56</v>
      </c>
      <c r="AF38" s="142">
        <f t="shared" si="8"/>
        <v>4</v>
      </c>
      <c r="AG38" s="144">
        <f t="shared" si="8"/>
        <v>56433219</v>
      </c>
    </row>
    <row r="39" spans="2:34" ht="15" customHeight="1" x14ac:dyDescent="0.25">
      <c r="B39" s="529" t="s">
        <v>197</v>
      </c>
      <c r="C39" s="529"/>
      <c r="D39" s="529"/>
      <c r="E39" s="529"/>
      <c r="F39" s="529"/>
      <c r="G39" s="529"/>
      <c r="H39" s="529"/>
      <c r="I39" s="529"/>
      <c r="J39" s="529"/>
      <c r="K39" s="529"/>
      <c r="M39" s="529" t="s">
        <v>197</v>
      </c>
      <c r="N39" s="529"/>
      <c r="O39" s="529"/>
      <c r="P39" s="529"/>
      <c r="Q39" s="529"/>
      <c r="R39" s="529"/>
      <c r="S39" s="529"/>
      <c r="T39" s="529"/>
      <c r="U39" s="529"/>
      <c r="V39" s="529"/>
      <c r="X39" s="529" t="s">
        <v>197</v>
      </c>
      <c r="Y39" s="529"/>
      <c r="Z39" s="529"/>
      <c r="AA39" s="529"/>
      <c r="AB39" s="529"/>
      <c r="AC39" s="529"/>
      <c r="AD39" s="529"/>
      <c r="AE39" s="529"/>
      <c r="AF39" s="529"/>
      <c r="AG39" s="529"/>
    </row>
    <row r="40" spans="2:34" ht="44.45" customHeight="1" x14ac:dyDescent="0.25">
      <c r="B40" s="139" t="s">
        <v>198</v>
      </c>
      <c r="C40" s="138">
        <v>180</v>
      </c>
      <c r="D40" s="140"/>
      <c r="E40" s="138">
        <v>1957</v>
      </c>
      <c r="F40" s="138">
        <v>2529</v>
      </c>
      <c r="G40" s="138">
        <v>132</v>
      </c>
      <c r="H40" s="138">
        <v>2571</v>
      </c>
      <c r="I40" s="138">
        <v>86</v>
      </c>
      <c r="J40" s="138">
        <v>4</v>
      </c>
      <c r="K40" s="225">
        <v>33699885</v>
      </c>
      <c r="M40" s="139" t="s">
        <v>198</v>
      </c>
      <c r="N40" s="138">
        <v>180</v>
      </c>
      <c r="O40" s="140"/>
      <c r="P40" s="138">
        <v>2137</v>
      </c>
      <c r="Q40" s="138">
        <v>3118</v>
      </c>
      <c r="R40" s="138">
        <v>95</v>
      </c>
      <c r="S40" s="138">
        <v>3182</v>
      </c>
      <c r="T40" s="138">
        <v>31</v>
      </c>
      <c r="U40" s="138">
        <v>0</v>
      </c>
      <c r="V40" s="225">
        <v>35077779</v>
      </c>
      <c r="X40" s="139" t="s">
        <v>198</v>
      </c>
      <c r="Y40" s="138">
        <v>180</v>
      </c>
      <c r="Z40" s="140"/>
      <c r="AA40" s="138">
        <f t="shared" ref="AA40:AG40" si="9">E40+P40</f>
        <v>4094</v>
      </c>
      <c r="AB40" s="138">
        <f t="shared" si="9"/>
        <v>5647</v>
      </c>
      <c r="AC40" s="138">
        <f t="shared" si="9"/>
        <v>227</v>
      </c>
      <c r="AD40" s="138">
        <f t="shared" si="9"/>
        <v>5753</v>
      </c>
      <c r="AE40" s="138">
        <f t="shared" si="9"/>
        <v>117</v>
      </c>
      <c r="AF40" s="138">
        <f t="shared" si="9"/>
        <v>4</v>
      </c>
      <c r="AG40" s="141">
        <f t="shared" si="9"/>
        <v>68777664</v>
      </c>
    </row>
    <row r="41" spans="2:34" x14ac:dyDescent="0.25">
      <c r="B41" s="521" t="s">
        <v>90</v>
      </c>
      <c r="C41" s="521"/>
      <c r="D41" s="140"/>
      <c r="E41" s="142">
        <f t="shared" ref="E41:K41" si="10">E40</f>
        <v>1957</v>
      </c>
      <c r="F41" s="142">
        <f t="shared" si="10"/>
        <v>2529</v>
      </c>
      <c r="G41" s="142">
        <f t="shared" si="10"/>
        <v>132</v>
      </c>
      <c r="H41" s="142">
        <f t="shared" si="10"/>
        <v>2571</v>
      </c>
      <c r="I41" s="142">
        <f t="shared" si="10"/>
        <v>86</v>
      </c>
      <c r="J41" s="142">
        <f t="shared" si="10"/>
        <v>4</v>
      </c>
      <c r="K41" s="144">
        <f t="shared" si="10"/>
        <v>33699885</v>
      </c>
      <c r="L41" s="292"/>
      <c r="M41" s="521" t="s">
        <v>90</v>
      </c>
      <c r="N41" s="521"/>
      <c r="O41" s="140"/>
      <c r="P41" s="142">
        <f t="shared" ref="P41:V41" si="11">P40</f>
        <v>2137</v>
      </c>
      <c r="Q41" s="142">
        <f t="shared" si="11"/>
        <v>3118</v>
      </c>
      <c r="R41" s="142">
        <f t="shared" si="11"/>
        <v>95</v>
      </c>
      <c r="S41" s="142">
        <f t="shared" si="11"/>
        <v>3182</v>
      </c>
      <c r="T41" s="142">
        <f t="shared" si="11"/>
        <v>31</v>
      </c>
      <c r="U41" s="142">
        <f t="shared" si="11"/>
        <v>0</v>
      </c>
      <c r="V41" s="144">
        <f t="shared" si="11"/>
        <v>35077779</v>
      </c>
      <c r="W41" s="292"/>
      <c r="X41" s="521" t="s">
        <v>90</v>
      </c>
      <c r="Y41" s="521"/>
      <c r="Z41" s="140"/>
      <c r="AA41" s="142">
        <f t="shared" ref="AA41:AG41" si="12">AA40</f>
        <v>4094</v>
      </c>
      <c r="AB41" s="142">
        <f t="shared" si="12"/>
        <v>5647</v>
      </c>
      <c r="AC41" s="142">
        <f t="shared" si="12"/>
        <v>227</v>
      </c>
      <c r="AD41" s="142">
        <f t="shared" si="12"/>
        <v>5753</v>
      </c>
      <c r="AE41" s="142">
        <f t="shared" si="12"/>
        <v>117</v>
      </c>
      <c r="AF41" s="142">
        <f t="shared" si="12"/>
        <v>4</v>
      </c>
      <c r="AG41" s="144">
        <f t="shared" si="12"/>
        <v>68777664</v>
      </c>
      <c r="AH41" s="292"/>
    </row>
    <row r="42" spans="2:34" ht="15.75" x14ac:dyDescent="0.25">
      <c r="B42" s="542" t="s">
        <v>201</v>
      </c>
      <c r="C42" s="542"/>
      <c r="D42" s="542"/>
      <c r="M42" s="542" t="s">
        <v>201</v>
      </c>
      <c r="N42" s="542"/>
      <c r="O42" s="542"/>
      <c r="X42" s="539" t="s">
        <v>201</v>
      </c>
      <c r="Y42" s="539"/>
      <c r="Z42" s="539"/>
    </row>
    <row r="43" spans="2:34" ht="87.6" customHeight="1" x14ac:dyDescent="0.25">
      <c r="B43" s="527" t="s">
        <v>182</v>
      </c>
      <c r="C43" s="527" t="s">
        <v>183</v>
      </c>
      <c r="D43" s="527" t="s">
        <v>184</v>
      </c>
      <c r="E43" s="527" t="s">
        <v>202</v>
      </c>
      <c r="F43" s="527" t="s">
        <v>200</v>
      </c>
      <c r="G43" s="527" t="s">
        <v>47</v>
      </c>
      <c r="H43" s="527" t="s">
        <v>186</v>
      </c>
      <c r="I43" s="527"/>
      <c r="J43" s="527"/>
      <c r="K43" s="527" t="s">
        <v>120</v>
      </c>
      <c r="M43" s="527" t="s">
        <v>182</v>
      </c>
      <c r="N43" s="527" t="s">
        <v>183</v>
      </c>
      <c r="O43" s="527" t="s">
        <v>184</v>
      </c>
      <c r="P43" s="527" t="s">
        <v>202</v>
      </c>
      <c r="Q43" s="527" t="s">
        <v>200</v>
      </c>
      <c r="R43" s="527" t="s">
        <v>47</v>
      </c>
      <c r="S43" s="527" t="s">
        <v>186</v>
      </c>
      <c r="T43" s="527"/>
      <c r="U43" s="527"/>
      <c r="V43" s="527" t="s">
        <v>120</v>
      </c>
      <c r="X43" s="527" t="s">
        <v>182</v>
      </c>
      <c r="Y43" s="527" t="s">
        <v>183</v>
      </c>
      <c r="Z43" s="527" t="s">
        <v>184</v>
      </c>
      <c r="AA43" s="527" t="s">
        <v>202</v>
      </c>
      <c r="AB43" s="527" t="s">
        <v>200</v>
      </c>
      <c r="AC43" s="527" t="s">
        <v>47</v>
      </c>
      <c r="AD43" s="527" t="s">
        <v>186</v>
      </c>
      <c r="AE43" s="527"/>
      <c r="AF43" s="527"/>
      <c r="AG43" s="527" t="s">
        <v>120</v>
      </c>
    </row>
    <row r="44" spans="2:34" ht="24" x14ac:dyDescent="0.25">
      <c r="B44" s="527"/>
      <c r="C44" s="527"/>
      <c r="D44" s="527"/>
      <c r="E44" s="527"/>
      <c r="F44" s="527"/>
      <c r="G44" s="527"/>
      <c r="H44" s="137" t="s">
        <v>62</v>
      </c>
      <c r="I44" s="137" t="s">
        <v>187</v>
      </c>
      <c r="J44" s="137" t="s">
        <v>188</v>
      </c>
      <c r="K44" s="527"/>
      <c r="M44" s="527"/>
      <c r="N44" s="527"/>
      <c r="O44" s="527"/>
      <c r="P44" s="527"/>
      <c r="Q44" s="527"/>
      <c r="R44" s="527"/>
      <c r="S44" s="137" t="s">
        <v>62</v>
      </c>
      <c r="T44" s="137" t="s">
        <v>187</v>
      </c>
      <c r="U44" s="137" t="s">
        <v>188</v>
      </c>
      <c r="V44" s="527"/>
      <c r="X44" s="527"/>
      <c r="Y44" s="527"/>
      <c r="Z44" s="527"/>
      <c r="AA44" s="527"/>
      <c r="AB44" s="527"/>
      <c r="AC44" s="527"/>
      <c r="AD44" s="137" t="s">
        <v>62</v>
      </c>
      <c r="AE44" s="137" t="s">
        <v>187</v>
      </c>
      <c r="AF44" s="137" t="s">
        <v>188</v>
      </c>
      <c r="AG44" s="527"/>
    </row>
    <row r="45" spans="2:34" x14ac:dyDescent="0.25">
      <c r="B45" s="138" t="s">
        <v>189</v>
      </c>
      <c r="C45" s="138" t="s">
        <v>190</v>
      </c>
      <c r="D45" s="138">
        <v>1</v>
      </c>
      <c r="E45" s="138">
        <v>2</v>
      </c>
      <c r="F45" s="138">
        <v>3</v>
      </c>
      <c r="G45" s="138">
        <v>4</v>
      </c>
      <c r="H45" s="138">
        <v>5</v>
      </c>
      <c r="I45" s="138">
        <v>6</v>
      </c>
      <c r="J45" s="138">
        <v>7</v>
      </c>
      <c r="K45" s="138">
        <v>8</v>
      </c>
      <c r="M45" s="138" t="s">
        <v>189</v>
      </c>
      <c r="N45" s="138" t="s">
        <v>190</v>
      </c>
      <c r="O45" s="138">
        <v>1</v>
      </c>
      <c r="P45" s="138">
        <v>2</v>
      </c>
      <c r="Q45" s="138">
        <v>3</v>
      </c>
      <c r="R45" s="138">
        <v>4</v>
      </c>
      <c r="S45" s="138">
        <v>5</v>
      </c>
      <c r="T45" s="138">
        <v>6</v>
      </c>
      <c r="U45" s="138">
        <v>7</v>
      </c>
      <c r="V45" s="138">
        <v>8</v>
      </c>
      <c r="X45" s="138" t="s">
        <v>189</v>
      </c>
      <c r="Y45" s="138" t="s">
        <v>190</v>
      </c>
      <c r="Z45" s="138">
        <v>1</v>
      </c>
      <c r="AA45" s="138">
        <v>2</v>
      </c>
      <c r="AB45" s="138">
        <v>3</v>
      </c>
      <c r="AC45" s="138">
        <v>4</v>
      </c>
      <c r="AD45" s="138">
        <v>5</v>
      </c>
      <c r="AE45" s="138">
        <v>6</v>
      </c>
      <c r="AF45" s="138">
        <v>7</v>
      </c>
      <c r="AG45" s="138">
        <v>8</v>
      </c>
    </row>
    <row r="46" spans="2:34" x14ac:dyDescent="0.25">
      <c r="B46" s="529" t="s">
        <v>191</v>
      </c>
      <c r="C46" s="529"/>
      <c r="D46" s="529"/>
      <c r="E46" s="529"/>
      <c r="F46" s="529"/>
      <c r="G46" s="529"/>
      <c r="H46" s="529"/>
      <c r="I46" s="529"/>
      <c r="J46" s="529"/>
      <c r="K46" s="529"/>
      <c r="M46" s="529" t="s">
        <v>191</v>
      </c>
      <c r="N46" s="529"/>
      <c r="O46" s="529"/>
      <c r="P46" s="529"/>
      <c r="Q46" s="529"/>
      <c r="R46" s="529"/>
      <c r="S46" s="529"/>
      <c r="T46" s="529"/>
      <c r="U46" s="529"/>
      <c r="V46" s="529"/>
      <c r="X46" s="529" t="s">
        <v>191</v>
      </c>
      <c r="Y46" s="529"/>
      <c r="Z46" s="529"/>
      <c r="AA46" s="529"/>
      <c r="AB46" s="529"/>
      <c r="AC46" s="529"/>
      <c r="AD46" s="529"/>
      <c r="AE46" s="529"/>
      <c r="AF46" s="529"/>
      <c r="AG46" s="529"/>
    </row>
    <row r="47" spans="2:34" ht="25.15" customHeight="1" x14ac:dyDescent="0.25">
      <c r="B47" s="139" t="s">
        <v>192</v>
      </c>
      <c r="C47" s="259">
        <v>190</v>
      </c>
      <c r="D47" s="138">
        <v>125</v>
      </c>
      <c r="E47" s="140"/>
      <c r="F47" s="138">
        <v>325</v>
      </c>
      <c r="G47" s="138">
        <v>51</v>
      </c>
      <c r="H47" s="138">
        <v>370</v>
      </c>
      <c r="I47" s="138">
        <v>5</v>
      </c>
      <c r="J47" s="138">
        <v>1</v>
      </c>
      <c r="K47" s="225">
        <v>160516204</v>
      </c>
      <c r="M47" s="139" t="s">
        <v>192</v>
      </c>
      <c r="N47" s="138">
        <v>190</v>
      </c>
      <c r="O47" s="138">
        <v>53</v>
      </c>
      <c r="P47" s="140"/>
      <c r="Q47" s="138">
        <v>87</v>
      </c>
      <c r="R47" s="138">
        <v>7</v>
      </c>
      <c r="S47" s="138">
        <v>93</v>
      </c>
      <c r="T47" s="138">
        <v>1</v>
      </c>
      <c r="U47" s="138">
        <v>0</v>
      </c>
      <c r="V47" s="225">
        <v>48580042</v>
      </c>
      <c r="X47" s="139" t="s">
        <v>192</v>
      </c>
      <c r="Y47" s="259">
        <v>190</v>
      </c>
      <c r="Z47" s="138">
        <f>D47+O47</f>
        <v>178</v>
      </c>
      <c r="AA47" s="140"/>
      <c r="AB47" s="138">
        <f t="shared" ref="AB47:AG47" si="13">F47+Q47</f>
        <v>412</v>
      </c>
      <c r="AC47" s="138">
        <f t="shared" si="13"/>
        <v>58</v>
      </c>
      <c r="AD47" s="138">
        <f t="shared" si="13"/>
        <v>463</v>
      </c>
      <c r="AE47" s="138">
        <f t="shared" si="13"/>
        <v>6</v>
      </c>
      <c r="AF47" s="138">
        <f t="shared" si="13"/>
        <v>1</v>
      </c>
      <c r="AG47" s="141">
        <f t="shared" si="13"/>
        <v>209096246</v>
      </c>
    </row>
    <row r="48" spans="2:34" ht="22.5" x14ac:dyDescent="0.25">
      <c r="B48" s="139" t="s">
        <v>193</v>
      </c>
      <c r="C48" s="138">
        <v>200</v>
      </c>
      <c r="D48" s="138">
        <v>9</v>
      </c>
      <c r="E48" s="140"/>
      <c r="F48" s="138">
        <v>11</v>
      </c>
      <c r="G48" s="138">
        <v>0</v>
      </c>
      <c r="H48" s="138">
        <v>11</v>
      </c>
      <c r="I48" s="138">
        <v>0</v>
      </c>
      <c r="J48" s="138">
        <v>0</v>
      </c>
      <c r="K48" s="225">
        <v>8816029</v>
      </c>
      <c r="M48" s="139" t="s">
        <v>193</v>
      </c>
      <c r="N48" s="138">
        <v>200</v>
      </c>
      <c r="O48" s="138">
        <v>0</v>
      </c>
      <c r="P48" s="140"/>
      <c r="Q48" s="138">
        <v>0</v>
      </c>
      <c r="R48" s="138">
        <v>0</v>
      </c>
      <c r="S48" s="138">
        <v>0</v>
      </c>
      <c r="T48" s="138">
        <v>0</v>
      </c>
      <c r="U48" s="138">
        <v>0</v>
      </c>
      <c r="V48" s="141">
        <v>0</v>
      </c>
      <c r="X48" s="139" t="s">
        <v>193</v>
      </c>
      <c r="Y48" s="138">
        <v>200</v>
      </c>
      <c r="Z48" s="138">
        <v>9</v>
      </c>
      <c r="AA48" s="140"/>
      <c r="AB48" s="138">
        <v>11</v>
      </c>
      <c r="AC48" s="138">
        <v>0</v>
      </c>
      <c r="AD48" s="138">
        <v>11</v>
      </c>
      <c r="AE48" s="138">
        <v>0</v>
      </c>
      <c r="AF48" s="138">
        <v>0</v>
      </c>
      <c r="AG48" s="141">
        <f>K48+V48</f>
        <v>8816029</v>
      </c>
    </row>
    <row r="49" spans="2:34" ht="25.15" customHeight="1" x14ac:dyDescent="0.25">
      <c r="B49" s="139" t="s">
        <v>194</v>
      </c>
      <c r="C49" s="138">
        <v>210</v>
      </c>
      <c r="D49" s="138">
        <v>37</v>
      </c>
      <c r="E49" s="140"/>
      <c r="F49" s="138">
        <v>37</v>
      </c>
      <c r="G49" s="138">
        <v>2</v>
      </c>
      <c r="H49" s="138">
        <v>33</v>
      </c>
      <c r="I49" s="138">
        <v>4</v>
      </c>
      <c r="J49" s="138">
        <v>2</v>
      </c>
      <c r="K49" s="225">
        <v>14376027</v>
      </c>
      <c r="M49" s="139" t="s">
        <v>194</v>
      </c>
      <c r="N49" s="138">
        <v>210</v>
      </c>
      <c r="O49" s="138">
        <v>13</v>
      </c>
      <c r="P49" s="140"/>
      <c r="Q49" s="138">
        <v>12</v>
      </c>
      <c r="R49" s="138">
        <v>1</v>
      </c>
      <c r="S49" s="138">
        <v>12</v>
      </c>
      <c r="T49" s="138">
        <v>1</v>
      </c>
      <c r="U49" s="138">
        <v>0</v>
      </c>
      <c r="V49" s="225">
        <v>8376049</v>
      </c>
      <c r="X49" s="139" t="s">
        <v>194</v>
      </c>
      <c r="Y49" s="138">
        <v>210</v>
      </c>
      <c r="Z49" s="138">
        <f>D49+O49</f>
        <v>50</v>
      </c>
      <c r="AA49" s="140"/>
      <c r="AB49" s="138">
        <f>F49+Q49</f>
        <v>49</v>
      </c>
      <c r="AC49" s="138">
        <f>G49+R49</f>
        <v>3</v>
      </c>
      <c r="AD49" s="138">
        <f>H49+S49</f>
        <v>45</v>
      </c>
      <c r="AE49" s="138">
        <f>I49+T49</f>
        <v>5</v>
      </c>
      <c r="AF49" s="138">
        <f>J49+U49</f>
        <v>2</v>
      </c>
      <c r="AG49" s="141">
        <f>K49+V49</f>
        <v>22752076</v>
      </c>
    </row>
    <row r="50" spans="2:34" ht="22.5" x14ac:dyDescent="0.25">
      <c r="B50" s="139" t="s">
        <v>203</v>
      </c>
      <c r="C50" s="138">
        <v>220</v>
      </c>
      <c r="D50" s="138">
        <v>0</v>
      </c>
      <c r="E50" s="140"/>
      <c r="F50" s="138">
        <v>0</v>
      </c>
      <c r="G50" s="138">
        <v>0</v>
      </c>
      <c r="H50" s="138">
        <v>0</v>
      </c>
      <c r="I50" s="138">
        <v>0</v>
      </c>
      <c r="J50" s="138">
        <v>0</v>
      </c>
      <c r="K50" s="138">
        <v>0</v>
      </c>
      <c r="M50" s="139" t="s">
        <v>203</v>
      </c>
      <c r="N50" s="138">
        <v>220</v>
      </c>
      <c r="O50" s="138">
        <v>0</v>
      </c>
      <c r="P50" s="140"/>
      <c r="Q50" s="138">
        <v>0</v>
      </c>
      <c r="R50" s="138">
        <v>0</v>
      </c>
      <c r="S50" s="138">
        <v>0</v>
      </c>
      <c r="T50" s="138">
        <v>0</v>
      </c>
      <c r="U50" s="138">
        <v>0</v>
      </c>
      <c r="V50" s="138">
        <v>0</v>
      </c>
      <c r="X50" s="139" t="s">
        <v>203</v>
      </c>
      <c r="Y50" s="138">
        <v>220</v>
      </c>
      <c r="Z50" s="138">
        <v>0</v>
      </c>
      <c r="AA50" s="140"/>
      <c r="AB50" s="138">
        <v>0</v>
      </c>
      <c r="AC50" s="138">
        <v>0</v>
      </c>
      <c r="AD50" s="138">
        <v>0</v>
      </c>
      <c r="AE50" s="138">
        <v>0</v>
      </c>
      <c r="AF50" s="138">
        <v>0</v>
      </c>
      <c r="AG50" s="138">
        <v>0</v>
      </c>
    </row>
    <row r="51" spans="2:34" ht="24" customHeight="1" x14ac:dyDescent="0.25">
      <c r="B51" s="139" t="s">
        <v>195</v>
      </c>
      <c r="C51" s="138">
        <v>230</v>
      </c>
      <c r="D51" s="138">
        <v>0</v>
      </c>
      <c r="E51" s="140"/>
      <c r="F51" s="138">
        <v>0</v>
      </c>
      <c r="G51" s="138">
        <v>0</v>
      </c>
      <c r="H51" s="138">
        <v>0</v>
      </c>
      <c r="I51" s="138">
        <v>0</v>
      </c>
      <c r="J51" s="138">
        <v>0</v>
      </c>
      <c r="K51" s="138">
        <v>0</v>
      </c>
      <c r="M51" s="139" t="s">
        <v>195</v>
      </c>
      <c r="N51" s="138">
        <v>230</v>
      </c>
      <c r="O51" s="138">
        <v>0</v>
      </c>
      <c r="P51" s="140"/>
      <c r="Q51" s="138">
        <v>0</v>
      </c>
      <c r="R51" s="138">
        <v>0</v>
      </c>
      <c r="S51" s="138">
        <v>0</v>
      </c>
      <c r="T51" s="138">
        <v>0</v>
      </c>
      <c r="U51" s="138">
        <v>0</v>
      </c>
      <c r="V51" s="138">
        <v>0</v>
      </c>
      <c r="X51" s="139" t="s">
        <v>195</v>
      </c>
      <c r="Y51" s="138">
        <v>230</v>
      </c>
      <c r="Z51" s="138">
        <v>0</v>
      </c>
      <c r="AA51" s="140"/>
      <c r="AB51" s="138">
        <v>0</v>
      </c>
      <c r="AC51" s="138">
        <v>0</v>
      </c>
      <c r="AD51" s="138">
        <v>0</v>
      </c>
      <c r="AE51" s="138">
        <v>0</v>
      </c>
      <c r="AF51" s="138">
        <v>0</v>
      </c>
      <c r="AG51" s="138">
        <v>0</v>
      </c>
    </row>
    <row r="52" spans="2:34" x14ac:dyDescent="0.25">
      <c r="B52" s="521" t="s">
        <v>90</v>
      </c>
      <c r="C52" s="521"/>
      <c r="D52" s="142">
        <f>D47+D48+D49+D50+D51</f>
        <v>171</v>
      </c>
      <c r="E52" s="140"/>
      <c r="F52" s="142">
        <f t="shared" ref="F52:K52" si="14">F47+F48+F49+F50+F51</f>
        <v>373</v>
      </c>
      <c r="G52" s="142">
        <f t="shared" si="14"/>
        <v>53</v>
      </c>
      <c r="H52" s="142">
        <f t="shared" si="14"/>
        <v>414</v>
      </c>
      <c r="I52" s="142">
        <f t="shared" si="14"/>
        <v>9</v>
      </c>
      <c r="J52" s="142">
        <f t="shared" si="14"/>
        <v>3</v>
      </c>
      <c r="K52" s="144">
        <f t="shared" si="14"/>
        <v>183708260</v>
      </c>
      <c r="L52" s="292"/>
      <c r="M52" s="521" t="s">
        <v>90</v>
      </c>
      <c r="N52" s="521"/>
      <c r="O52" s="142">
        <f>O47+O48+O49+O50+O51</f>
        <v>66</v>
      </c>
      <c r="P52" s="140"/>
      <c r="Q52" s="142">
        <f>Q47+Q48+Q49+Q50+Q51</f>
        <v>99</v>
      </c>
      <c r="R52" s="142">
        <f>R47+R48+R49+R50+R51</f>
        <v>8</v>
      </c>
      <c r="S52" s="142">
        <f>S47+S48+S49+S50+S51</f>
        <v>105</v>
      </c>
      <c r="T52" s="142">
        <f>T47+T48+T49+T50+T51</f>
        <v>2</v>
      </c>
      <c r="U52" s="142">
        <v>0</v>
      </c>
      <c r="V52" s="144">
        <f>V47+V48+V49+V50+V51</f>
        <v>56956091</v>
      </c>
      <c r="X52" s="521" t="s">
        <v>90</v>
      </c>
      <c r="Y52" s="521"/>
      <c r="Z52" s="142">
        <f>Z47+Z48+Z49+Z50+Z51</f>
        <v>237</v>
      </c>
      <c r="AA52" s="140"/>
      <c r="AB52" s="142">
        <f t="shared" ref="AB52:AG52" si="15">AB47+AB48+AB49+AB50+AB51</f>
        <v>472</v>
      </c>
      <c r="AC52" s="142">
        <f t="shared" si="15"/>
        <v>61</v>
      </c>
      <c r="AD52" s="142">
        <f t="shared" si="15"/>
        <v>519</v>
      </c>
      <c r="AE52" s="142">
        <f t="shared" si="15"/>
        <v>11</v>
      </c>
      <c r="AF52" s="142">
        <f t="shared" si="15"/>
        <v>3</v>
      </c>
      <c r="AG52" s="144">
        <f t="shared" si="15"/>
        <v>240664351</v>
      </c>
    </row>
    <row r="53" spans="2:34" x14ac:dyDescent="0.25">
      <c r="B53" s="529" t="s">
        <v>196</v>
      </c>
      <c r="C53" s="529"/>
      <c r="D53" s="529"/>
      <c r="E53" s="529"/>
      <c r="F53" s="529"/>
      <c r="G53" s="529"/>
      <c r="H53" s="529"/>
      <c r="I53" s="529"/>
      <c r="J53" s="529"/>
      <c r="K53" s="529"/>
      <c r="M53" s="529" t="s">
        <v>196</v>
      </c>
      <c r="N53" s="529"/>
      <c r="O53" s="529"/>
      <c r="P53" s="529"/>
      <c r="Q53" s="529"/>
      <c r="R53" s="529"/>
      <c r="S53" s="529"/>
      <c r="T53" s="529"/>
      <c r="U53" s="529"/>
      <c r="V53" s="529"/>
      <c r="X53" s="529" t="s">
        <v>196</v>
      </c>
      <c r="Y53" s="529"/>
      <c r="Z53" s="529"/>
      <c r="AA53" s="529"/>
      <c r="AB53" s="529"/>
      <c r="AC53" s="529"/>
      <c r="AD53" s="529"/>
      <c r="AE53" s="529"/>
      <c r="AF53" s="529"/>
      <c r="AG53" s="529"/>
    </row>
    <row r="54" spans="2:34" ht="22.9" customHeight="1" x14ac:dyDescent="0.25">
      <c r="B54" s="139" t="s">
        <v>192</v>
      </c>
      <c r="C54" s="138">
        <v>240</v>
      </c>
      <c r="D54" s="138">
        <v>260</v>
      </c>
      <c r="E54" s="140"/>
      <c r="F54" s="138">
        <v>483</v>
      </c>
      <c r="G54" s="138">
        <v>76</v>
      </c>
      <c r="H54" s="138">
        <v>540</v>
      </c>
      <c r="I54" s="138">
        <v>19</v>
      </c>
      <c r="J54" s="138">
        <v>0</v>
      </c>
      <c r="K54" s="225">
        <v>18621196</v>
      </c>
      <c r="M54" s="139" t="s">
        <v>192</v>
      </c>
      <c r="N54" s="138">
        <v>240</v>
      </c>
      <c r="O54" s="138">
        <v>203</v>
      </c>
      <c r="P54" s="140"/>
      <c r="Q54" s="138">
        <v>393</v>
      </c>
      <c r="R54" s="138">
        <v>17</v>
      </c>
      <c r="S54" s="138">
        <v>410</v>
      </c>
      <c r="T54" s="138">
        <v>0</v>
      </c>
      <c r="U54" s="138">
        <v>0</v>
      </c>
      <c r="V54" s="225">
        <v>14077660</v>
      </c>
      <c r="X54" s="139" t="s">
        <v>192</v>
      </c>
      <c r="Y54" s="138">
        <v>240</v>
      </c>
      <c r="Z54" s="138">
        <f>D54+O54</f>
        <v>463</v>
      </c>
      <c r="AA54" s="140"/>
      <c r="AB54" s="138">
        <f>F54+Q54</f>
        <v>876</v>
      </c>
      <c r="AC54" s="138">
        <f>G54+R54</f>
        <v>93</v>
      </c>
      <c r="AD54" s="138">
        <f>H54+S54</f>
        <v>950</v>
      </c>
      <c r="AE54" s="138">
        <f>I54+T54</f>
        <v>19</v>
      </c>
      <c r="AF54" s="138">
        <v>0</v>
      </c>
      <c r="AG54" s="141">
        <f>K54+V54</f>
        <v>32698856</v>
      </c>
    </row>
    <row r="55" spans="2:34" ht="22.5" x14ac:dyDescent="0.25">
      <c r="B55" s="139" t="s">
        <v>193</v>
      </c>
      <c r="C55" s="138">
        <v>250</v>
      </c>
      <c r="D55" s="138">
        <v>1</v>
      </c>
      <c r="E55" s="140"/>
      <c r="F55" s="138">
        <v>1</v>
      </c>
      <c r="G55" s="138">
        <v>0</v>
      </c>
      <c r="H55" s="138">
        <v>0</v>
      </c>
      <c r="I55" s="138">
        <v>1</v>
      </c>
      <c r="J55" s="138">
        <v>0</v>
      </c>
      <c r="K55" s="225">
        <v>119314</v>
      </c>
      <c r="M55" s="139" t="s">
        <v>193</v>
      </c>
      <c r="N55" s="138">
        <v>250</v>
      </c>
      <c r="O55" s="138">
        <v>0</v>
      </c>
      <c r="P55" s="140"/>
      <c r="Q55" s="138">
        <v>0</v>
      </c>
      <c r="R55" s="138">
        <v>0</v>
      </c>
      <c r="S55" s="138">
        <v>0</v>
      </c>
      <c r="T55" s="138">
        <v>0</v>
      </c>
      <c r="U55" s="138">
        <v>0</v>
      </c>
      <c r="V55" s="225">
        <v>0</v>
      </c>
      <c r="X55" s="139" t="s">
        <v>193</v>
      </c>
      <c r="Y55" s="138">
        <v>250</v>
      </c>
      <c r="Z55" s="138">
        <v>1</v>
      </c>
      <c r="AA55" s="140"/>
      <c r="AB55" s="138">
        <v>1</v>
      </c>
      <c r="AC55" s="138">
        <v>0</v>
      </c>
      <c r="AD55" s="138">
        <v>0</v>
      </c>
      <c r="AE55" s="138">
        <v>1</v>
      </c>
      <c r="AF55" s="138">
        <v>0</v>
      </c>
      <c r="AG55" s="141">
        <f>K55+V55</f>
        <v>119314</v>
      </c>
    </row>
    <row r="56" spans="2:34" ht="21" customHeight="1" x14ac:dyDescent="0.25">
      <c r="B56" s="139" t="s">
        <v>194</v>
      </c>
      <c r="C56" s="138">
        <v>260</v>
      </c>
      <c r="D56" s="138">
        <v>36</v>
      </c>
      <c r="E56" s="140"/>
      <c r="F56" s="138">
        <v>34</v>
      </c>
      <c r="G56" s="138">
        <v>6</v>
      </c>
      <c r="H56" s="138">
        <v>36</v>
      </c>
      <c r="I56" s="138">
        <v>4</v>
      </c>
      <c r="J56" s="138">
        <v>0</v>
      </c>
      <c r="K56" s="225">
        <v>2752572</v>
      </c>
      <c r="M56" s="139" t="s">
        <v>194</v>
      </c>
      <c r="N56" s="138">
        <v>260</v>
      </c>
      <c r="O56" s="138">
        <v>14</v>
      </c>
      <c r="P56" s="140"/>
      <c r="Q56" s="138">
        <v>24</v>
      </c>
      <c r="R56" s="138">
        <v>0</v>
      </c>
      <c r="S56" s="138">
        <v>24</v>
      </c>
      <c r="T56" s="138">
        <v>0</v>
      </c>
      <c r="U56" s="138">
        <v>0</v>
      </c>
      <c r="V56" s="225">
        <v>896106</v>
      </c>
      <c r="X56" s="139" t="s">
        <v>194</v>
      </c>
      <c r="Y56" s="138">
        <v>260</v>
      </c>
      <c r="Z56" s="138">
        <f>D56+O56</f>
        <v>50</v>
      </c>
      <c r="AA56" s="140"/>
      <c r="AB56" s="138">
        <f>F56+Q56</f>
        <v>58</v>
      </c>
      <c r="AC56" s="138">
        <f>G56+R56</f>
        <v>6</v>
      </c>
      <c r="AD56" s="138">
        <f>H56+S56</f>
        <v>60</v>
      </c>
      <c r="AE56" s="138">
        <f>I56+T56</f>
        <v>4</v>
      </c>
      <c r="AF56" s="138">
        <v>0</v>
      </c>
      <c r="AG56" s="141">
        <f>K56+V56</f>
        <v>3648678</v>
      </c>
    </row>
    <row r="57" spans="2:34" ht="22.5" x14ac:dyDescent="0.25">
      <c r="B57" s="139" t="s">
        <v>203</v>
      </c>
      <c r="C57" s="138">
        <v>270</v>
      </c>
      <c r="D57" s="138">
        <v>1</v>
      </c>
      <c r="E57" s="140"/>
      <c r="F57" s="138">
        <v>2</v>
      </c>
      <c r="G57" s="138">
        <v>0</v>
      </c>
      <c r="H57" s="138">
        <v>2</v>
      </c>
      <c r="I57" s="138">
        <v>0</v>
      </c>
      <c r="J57" s="138">
        <v>0</v>
      </c>
      <c r="K57" s="157">
        <v>6000</v>
      </c>
      <c r="M57" s="139" t="s">
        <v>203</v>
      </c>
      <c r="N57" s="138">
        <v>270</v>
      </c>
      <c r="O57" s="138">
        <v>8</v>
      </c>
      <c r="P57" s="140"/>
      <c r="Q57" s="138">
        <v>29</v>
      </c>
      <c r="R57" s="138">
        <v>0</v>
      </c>
      <c r="S57" s="138">
        <v>27</v>
      </c>
      <c r="T57" s="138">
        <v>2</v>
      </c>
      <c r="U57" s="138">
        <v>0</v>
      </c>
      <c r="V57" s="225">
        <v>84834</v>
      </c>
      <c r="X57" s="139" t="s">
        <v>203</v>
      </c>
      <c r="Y57" s="138">
        <v>270</v>
      </c>
      <c r="Z57" s="138">
        <f>D57+O57</f>
        <v>9</v>
      </c>
      <c r="AA57" s="140"/>
      <c r="AB57" s="138">
        <f>F57+Q57</f>
        <v>31</v>
      </c>
      <c r="AC57" s="138">
        <v>0</v>
      </c>
      <c r="AD57" s="138">
        <f>H57+S57</f>
        <v>29</v>
      </c>
      <c r="AE57" s="138">
        <f>I57+T57</f>
        <v>2</v>
      </c>
      <c r="AF57" s="138">
        <v>0</v>
      </c>
      <c r="AG57" s="141">
        <f>K57+V57</f>
        <v>90834</v>
      </c>
    </row>
    <row r="58" spans="2:34" ht="23.45" customHeight="1" x14ac:dyDescent="0.25">
      <c r="B58" s="139" t="s">
        <v>195</v>
      </c>
      <c r="C58" s="138">
        <v>280</v>
      </c>
      <c r="D58" s="138">
        <v>0</v>
      </c>
      <c r="E58" s="140"/>
      <c r="F58" s="138">
        <v>0</v>
      </c>
      <c r="G58" s="138">
        <v>0</v>
      </c>
      <c r="H58" s="138">
        <v>0</v>
      </c>
      <c r="I58" s="138">
        <v>0</v>
      </c>
      <c r="J58" s="138">
        <v>0</v>
      </c>
      <c r="K58" s="138">
        <v>0</v>
      </c>
      <c r="M58" s="139" t="s">
        <v>195</v>
      </c>
      <c r="N58" s="138">
        <v>280</v>
      </c>
      <c r="O58" s="138">
        <v>0</v>
      </c>
      <c r="P58" s="140"/>
      <c r="Q58" s="138">
        <v>0</v>
      </c>
      <c r="R58" s="138">
        <v>0</v>
      </c>
      <c r="S58" s="138">
        <v>0</v>
      </c>
      <c r="T58" s="138">
        <v>0</v>
      </c>
      <c r="U58" s="138">
        <v>0</v>
      </c>
      <c r="V58" s="138">
        <v>0</v>
      </c>
      <c r="X58" s="139" t="s">
        <v>195</v>
      </c>
      <c r="Y58" s="138">
        <v>280</v>
      </c>
      <c r="Z58" s="138">
        <v>0</v>
      </c>
      <c r="AA58" s="140"/>
      <c r="AB58" s="138">
        <v>0</v>
      </c>
      <c r="AC58" s="138">
        <v>0</v>
      </c>
      <c r="AD58" s="138">
        <v>0</v>
      </c>
      <c r="AE58" s="138">
        <v>0</v>
      </c>
      <c r="AF58" s="138">
        <v>0</v>
      </c>
      <c r="AG58" s="138">
        <v>0</v>
      </c>
    </row>
    <row r="59" spans="2:34" x14ac:dyDescent="0.25">
      <c r="B59" s="521" t="s">
        <v>90</v>
      </c>
      <c r="C59" s="521"/>
      <c r="D59" s="142">
        <f>D54+D55+D56+D57+D58</f>
        <v>298</v>
      </c>
      <c r="E59" s="140"/>
      <c r="F59" s="142">
        <f t="shared" ref="F59:K59" si="16">F54+F55+F56+F57+F58</f>
        <v>520</v>
      </c>
      <c r="G59" s="142">
        <f t="shared" si="16"/>
        <v>82</v>
      </c>
      <c r="H59" s="142">
        <f t="shared" si="16"/>
        <v>578</v>
      </c>
      <c r="I59" s="142">
        <f t="shared" si="16"/>
        <v>24</v>
      </c>
      <c r="J59" s="142">
        <f t="shared" si="16"/>
        <v>0</v>
      </c>
      <c r="K59" s="144">
        <f t="shared" si="16"/>
        <v>21499082</v>
      </c>
      <c r="M59" s="521" t="s">
        <v>90</v>
      </c>
      <c r="N59" s="521"/>
      <c r="O59" s="142">
        <f>O54+O55+O56+O57+O58</f>
        <v>225</v>
      </c>
      <c r="P59" s="140"/>
      <c r="Q59" s="142">
        <f>Q54+Q55+Q56+Q57+Q58</f>
        <v>446</v>
      </c>
      <c r="R59" s="142">
        <f>R54+R55+R56+R57+R58</f>
        <v>17</v>
      </c>
      <c r="S59" s="142">
        <f>S54+S55+S56+S57+S58</f>
        <v>461</v>
      </c>
      <c r="T59" s="142">
        <f>T54+T55+T56+T57+T58</f>
        <v>2</v>
      </c>
      <c r="U59" s="142">
        <v>0</v>
      </c>
      <c r="V59" s="144">
        <f>V54+V55+V56+V57+V58</f>
        <v>15058600</v>
      </c>
      <c r="W59" s="292"/>
      <c r="X59" s="521" t="s">
        <v>90</v>
      </c>
      <c r="Y59" s="521"/>
      <c r="Z59" s="142">
        <f>Z54+Z55+Z56+Z57+Z58</f>
        <v>523</v>
      </c>
      <c r="AA59" s="140"/>
      <c r="AB59" s="142">
        <f t="shared" ref="AB59:AG59" si="17">AB54+AB55+AB56+AB57+AB58</f>
        <v>966</v>
      </c>
      <c r="AC59" s="142">
        <f t="shared" si="17"/>
        <v>99</v>
      </c>
      <c r="AD59" s="142">
        <f t="shared" si="17"/>
        <v>1039</v>
      </c>
      <c r="AE59" s="142">
        <f t="shared" si="17"/>
        <v>26</v>
      </c>
      <c r="AF59" s="142">
        <f t="shared" si="17"/>
        <v>0</v>
      </c>
      <c r="AG59" s="144">
        <f t="shared" si="17"/>
        <v>36557682</v>
      </c>
    </row>
    <row r="60" spans="2:34" x14ac:dyDescent="0.25">
      <c r="B60" s="529" t="s">
        <v>204</v>
      </c>
      <c r="C60" s="529"/>
      <c r="D60" s="529"/>
      <c r="E60" s="529"/>
      <c r="F60" s="529"/>
      <c r="G60" s="529"/>
      <c r="H60" s="529"/>
      <c r="I60" s="529"/>
      <c r="J60" s="529"/>
      <c r="K60" s="529"/>
      <c r="M60" s="529" t="s">
        <v>204</v>
      </c>
      <c r="N60" s="529"/>
      <c r="O60" s="529"/>
      <c r="P60" s="529"/>
      <c r="Q60" s="529"/>
      <c r="R60" s="529"/>
      <c r="S60" s="529"/>
      <c r="T60" s="529"/>
      <c r="U60" s="529"/>
      <c r="V60" s="529"/>
      <c r="X60" s="529" t="s">
        <v>204</v>
      </c>
      <c r="Y60" s="529"/>
      <c r="Z60" s="529"/>
      <c r="AA60" s="529"/>
      <c r="AB60" s="529"/>
      <c r="AC60" s="529"/>
      <c r="AD60" s="529"/>
      <c r="AE60" s="529"/>
      <c r="AF60" s="529"/>
      <c r="AG60" s="529"/>
    </row>
    <row r="61" spans="2:34" ht="146.44999999999999" customHeight="1" x14ac:dyDescent="0.25">
      <c r="B61" s="139" t="s">
        <v>205</v>
      </c>
      <c r="C61" s="138">
        <v>290</v>
      </c>
      <c r="D61" s="140"/>
      <c r="E61" s="138">
        <v>68</v>
      </c>
      <c r="F61" s="138">
        <v>332</v>
      </c>
      <c r="G61" s="138">
        <v>45</v>
      </c>
      <c r="H61" s="138">
        <v>377</v>
      </c>
      <c r="I61" s="138">
        <v>0</v>
      </c>
      <c r="J61" s="138">
        <v>0</v>
      </c>
      <c r="K61" s="225">
        <v>40657480</v>
      </c>
      <c r="M61" s="139" t="s">
        <v>205</v>
      </c>
      <c r="N61" s="138">
        <v>290</v>
      </c>
      <c r="O61" s="140"/>
      <c r="P61" s="138">
        <v>38</v>
      </c>
      <c r="Q61" s="138">
        <v>143</v>
      </c>
      <c r="R61" s="138">
        <v>9</v>
      </c>
      <c r="S61" s="138">
        <v>152</v>
      </c>
      <c r="T61" s="138">
        <v>0</v>
      </c>
      <c r="U61" s="138">
        <v>0</v>
      </c>
      <c r="V61" s="225">
        <v>19767494</v>
      </c>
      <c r="X61" s="139" t="s">
        <v>205</v>
      </c>
      <c r="Y61" s="138">
        <v>290</v>
      </c>
      <c r="Z61" s="140"/>
      <c r="AA61" s="138">
        <f t="shared" ref="AA61:AD62" si="18">E61+P61</f>
        <v>106</v>
      </c>
      <c r="AB61" s="138">
        <f t="shared" si="18"/>
        <v>475</v>
      </c>
      <c r="AC61" s="138">
        <f t="shared" si="18"/>
        <v>54</v>
      </c>
      <c r="AD61" s="138">
        <f t="shared" si="18"/>
        <v>529</v>
      </c>
      <c r="AE61" s="138">
        <v>0</v>
      </c>
      <c r="AF61" s="138">
        <v>0</v>
      </c>
      <c r="AG61" s="141">
        <f>K61+V61</f>
        <v>60424974</v>
      </c>
    </row>
    <row r="62" spans="2:34" ht="132.6" customHeight="1" x14ac:dyDescent="0.25">
      <c r="B62" s="139" t="s">
        <v>206</v>
      </c>
      <c r="C62" s="138">
        <v>300</v>
      </c>
      <c r="D62" s="140"/>
      <c r="E62" s="138">
        <v>97</v>
      </c>
      <c r="F62" s="138">
        <v>223</v>
      </c>
      <c r="G62" s="138">
        <v>26</v>
      </c>
      <c r="H62" s="138">
        <v>235</v>
      </c>
      <c r="I62" s="138">
        <v>12</v>
      </c>
      <c r="J62" s="138">
        <v>2</v>
      </c>
      <c r="K62" s="225">
        <v>7227133</v>
      </c>
      <c r="M62" s="139" t="s">
        <v>206</v>
      </c>
      <c r="N62" s="138">
        <v>300</v>
      </c>
      <c r="O62" s="140"/>
      <c r="P62" s="138">
        <v>42</v>
      </c>
      <c r="Q62" s="138">
        <v>93</v>
      </c>
      <c r="R62" s="138">
        <v>8</v>
      </c>
      <c r="S62" s="138">
        <v>100</v>
      </c>
      <c r="T62" s="138">
        <v>1</v>
      </c>
      <c r="U62" s="138">
        <v>0</v>
      </c>
      <c r="V62" s="225">
        <v>3497175</v>
      </c>
      <c r="X62" s="139" t="s">
        <v>206</v>
      </c>
      <c r="Y62" s="138">
        <v>300</v>
      </c>
      <c r="Z62" s="140"/>
      <c r="AA62" s="138">
        <f t="shared" si="18"/>
        <v>139</v>
      </c>
      <c r="AB62" s="138">
        <f t="shared" si="18"/>
        <v>316</v>
      </c>
      <c r="AC62" s="138">
        <f t="shared" si="18"/>
        <v>34</v>
      </c>
      <c r="AD62" s="138">
        <f t="shared" si="18"/>
        <v>335</v>
      </c>
      <c r="AE62" s="138">
        <f>I62+T62</f>
        <v>13</v>
      </c>
      <c r="AF62" s="138">
        <f>J62+U62</f>
        <v>2</v>
      </c>
      <c r="AG62" s="141">
        <f>K62+V62</f>
        <v>10724308</v>
      </c>
    </row>
    <row r="63" spans="2:34" x14ac:dyDescent="0.25">
      <c r="B63" s="521" t="s">
        <v>90</v>
      </c>
      <c r="C63" s="521"/>
      <c r="D63" s="140"/>
      <c r="E63" s="142">
        <f t="shared" ref="E63:K63" si="19">E61+E62</f>
        <v>165</v>
      </c>
      <c r="F63" s="142">
        <f t="shared" si="19"/>
        <v>555</v>
      </c>
      <c r="G63" s="142">
        <f t="shared" si="19"/>
        <v>71</v>
      </c>
      <c r="H63" s="142">
        <f t="shared" si="19"/>
        <v>612</v>
      </c>
      <c r="I63" s="142">
        <f t="shared" si="19"/>
        <v>12</v>
      </c>
      <c r="J63" s="142">
        <f t="shared" si="19"/>
        <v>2</v>
      </c>
      <c r="K63" s="144">
        <f t="shared" si="19"/>
        <v>47884613</v>
      </c>
      <c r="M63" s="521" t="s">
        <v>90</v>
      </c>
      <c r="N63" s="521"/>
      <c r="O63" s="140"/>
      <c r="P63" s="142">
        <f t="shared" ref="P63:V63" si="20">P61+P62</f>
        <v>80</v>
      </c>
      <c r="Q63" s="142">
        <f t="shared" si="20"/>
        <v>236</v>
      </c>
      <c r="R63" s="142">
        <f t="shared" si="20"/>
        <v>17</v>
      </c>
      <c r="S63" s="142">
        <f t="shared" si="20"/>
        <v>252</v>
      </c>
      <c r="T63" s="142">
        <f t="shared" si="20"/>
        <v>1</v>
      </c>
      <c r="U63" s="142">
        <f t="shared" si="20"/>
        <v>0</v>
      </c>
      <c r="V63" s="144">
        <f t="shared" si="20"/>
        <v>23264669</v>
      </c>
      <c r="X63" s="521" t="s">
        <v>90</v>
      </c>
      <c r="Y63" s="521"/>
      <c r="Z63" s="140"/>
      <c r="AA63" s="142">
        <f t="shared" ref="AA63:AG63" si="21">AA61+AA62</f>
        <v>245</v>
      </c>
      <c r="AB63" s="142">
        <f t="shared" si="21"/>
        <v>791</v>
      </c>
      <c r="AC63" s="142">
        <f t="shared" si="21"/>
        <v>88</v>
      </c>
      <c r="AD63" s="142">
        <f t="shared" si="21"/>
        <v>864</v>
      </c>
      <c r="AE63" s="142">
        <f t="shared" si="21"/>
        <v>13</v>
      </c>
      <c r="AF63" s="142">
        <f t="shared" si="21"/>
        <v>2</v>
      </c>
      <c r="AG63" s="144">
        <f t="shared" si="21"/>
        <v>71149282</v>
      </c>
      <c r="AH63" s="292">
        <f>AG61+AG62+AG69+AF167+AF168+AF175</f>
        <v>115800514</v>
      </c>
    </row>
    <row r="64" spans="2:34" ht="15" customHeight="1" x14ac:dyDescent="0.25">
      <c r="B64" s="529" t="s">
        <v>207</v>
      </c>
      <c r="C64" s="529"/>
      <c r="D64" s="529"/>
      <c r="E64" s="529"/>
      <c r="F64" s="529"/>
      <c r="G64" s="529"/>
      <c r="H64" s="529"/>
      <c r="I64" s="529"/>
      <c r="J64" s="529"/>
      <c r="K64" s="529"/>
      <c r="M64" s="529" t="s">
        <v>207</v>
      </c>
      <c r="N64" s="529"/>
      <c r="O64" s="529"/>
      <c r="P64" s="529"/>
      <c r="Q64" s="529"/>
      <c r="R64" s="529"/>
      <c r="S64" s="529"/>
      <c r="T64" s="529"/>
      <c r="U64" s="529"/>
      <c r="V64" s="529"/>
      <c r="X64" s="529" t="s">
        <v>207</v>
      </c>
      <c r="Y64" s="529"/>
      <c r="Z64" s="529"/>
      <c r="AA64" s="529"/>
      <c r="AB64" s="529"/>
      <c r="AC64" s="529"/>
      <c r="AD64" s="529"/>
      <c r="AE64" s="529"/>
      <c r="AF64" s="529"/>
      <c r="AG64" s="529"/>
    </row>
    <row r="65" spans="2:34" ht="83.45" customHeight="1" x14ac:dyDescent="0.25">
      <c r="B65" s="139" t="s">
        <v>208</v>
      </c>
      <c r="C65" s="138">
        <v>310</v>
      </c>
      <c r="D65" s="140"/>
      <c r="E65" s="138">
        <v>6</v>
      </c>
      <c r="F65" s="138">
        <v>6</v>
      </c>
      <c r="G65" s="138">
        <v>0</v>
      </c>
      <c r="H65" s="138">
        <v>3</v>
      </c>
      <c r="I65" s="138">
        <v>1</v>
      </c>
      <c r="J65" s="138">
        <v>2</v>
      </c>
      <c r="K65" s="225">
        <v>327785</v>
      </c>
      <c r="M65" s="139" t="s">
        <v>208</v>
      </c>
      <c r="N65" s="138">
        <v>310</v>
      </c>
      <c r="O65" s="140"/>
      <c r="P65" s="138">
        <v>16</v>
      </c>
      <c r="Q65" s="138">
        <v>47</v>
      </c>
      <c r="R65" s="138">
        <v>0</v>
      </c>
      <c r="S65" s="138">
        <v>47</v>
      </c>
      <c r="T65" s="138">
        <v>0</v>
      </c>
      <c r="U65" s="138">
        <v>0</v>
      </c>
      <c r="V65" s="141">
        <v>439065</v>
      </c>
      <c r="X65" s="139" t="s">
        <v>208</v>
      </c>
      <c r="Y65" s="138">
        <v>310</v>
      </c>
      <c r="Z65" s="140"/>
      <c r="AA65" s="138">
        <f t="shared" ref="AA65:AG65" si="22">E65+P65</f>
        <v>22</v>
      </c>
      <c r="AB65" s="138">
        <f t="shared" si="22"/>
        <v>53</v>
      </c>
      <c r="AC65" s="138">
        <f t="shared" si="22"/>
        <v>0</v>
      </c>
      <c r="AD65" s="138">
        <f t="shared" si="22"/>
        <v>50</v>
      </c>
      <c r="AE65" s="138">
        <f t="shared" si="22"/>
        <v>1</v>
      </c>
      <c r="AF65" s="138">
        <f t="shared" si="22"/>
        <v>2</v>
      </c>
      <c r="AG65" s="141">
        <f t="shared" si="22"/>
        <v>766850</v>
      </c>
    </row>
    <row r="66" spans="2:34" x14ac:dyDescent="0.25">
      <c r="B66" s="521" t="s">
        <v>90</v>
      </c>
      <c r="C66" s="521"/>
      <c r="D66" s="140"/>
      <c r="E66" s="142">
        <f t="shared" ref="E66:K66" si="23">E65</f>
        <v>6</v>
      </c>
      <c r="F66" s="142">
        <f t="shared" si="23"/>
        <v>6</v>
      </c>
      <c r="G66" s="142">
        <f t="shared" si="23"/>
        <v>0</v>
      </c>
      <c r="H66" s="142">
        <f t="shared" si="23"/>
        <v>3</v>
      </c>
      <c r="I66" s="142">
        <f t="shared" si="23"/>
        <v>1</v>
      </c>
      <c r="J66" s="142">
        <f t="shared" si="23"/>
        <v>2</v>
      </c>
      <c r="K66" s="142">
        <f t="shared" si="23"/>
        <v>327785</v>
      </c>
      <c r="M66" s="521" t="s">
        <v>90</v>
      </c>
      <c r="N66" s="521"/>
      <c r="O66" s="140"/>
      <c r="P66" s="142">
        <f t="shared" ref="P66:V66" si="24">P65</f>
        <v>16</v>
      </c>
      <c r="Q66" s="142">
        <f t="shared" si="24"/>
        <v>47</v>
      </c>
      <c r="R66" s="142">
        <f t="shared" si="24"/>
        <v>0</v>
      </c>
      <c r="S66" s="142">
        <f t="shared" si="24"/>
        <v>47</v>
      </c>
      <c r="T66" s="142">
        <f t="shared" si="24"/>
        <v>0</v>
      </c>
      <c r="U66" s="142">
        <f t="shared" si="24"/>
        <v>0</v>
      </c>
      <c r="V66" s="144">
        <f t="shared" si="24"/>
        <v>439065</v>
      </c>
      <c r="X66" s="521" t="s">
        <v>90</v>
      </c>
      <c r="Y66" s="521"/>
      <c r="Z66" s="140"/>
      <c r="AA66" s="142">
        <f t="shared" ref="AA66:AG66" si="25">AA65</f>
        <v>22</v>
      </c>
      <c r="AB66" s="142">
        <f t="shared" si="25"/>
        <v>53</v>
      </c>
      <c r="AC66" s="142">
        <f t="shared" si="25"/>
        <v>0</v>
      </c>
      <c r="AD66" s="142">
        <f t="shared" si="25"/>
        <v>50</v>
      </c>
      <c r="AE66" s="142">
        <f t="shared" si="25"/>
        <v>1</v>
      </c>
      <c r="AF66" s="142">
        <f t="shared" si="25"/>
        <v>2</v>
      </c>
      <c r="AG66" s="144">
        <f t="shared" si="25"/>
        <v>766850</v>
      </c>
    </row>
    <row r="67" spans="2:34" ht="15" customHeight="1" x14ac:dyDescent="0.25">
      <c r="B67" s="529" t="s">
        <v>197</v>
      </c>
      <c r="C67" s="529"/>
      <c r="D67" s="529"/>
      <c r="E67" s="529"/>
      <c r="F67" s="529"/>
      <c r="G67" s="529"/>
      <c r="H67" s="529"/>
      <c r="I67" s="529"/>
      <c r="J67" s="529"/>
      <c r="K67" s="529"/>
      <c r="M67" s="529" t="s">
        <v>197</v>
      </c>
      <c r="N67" s="529"/>
      <c r="O67" s="529"/>
      <c r="P67" s="529"/>
      <c r="Q67" s="529"/>
      <c r="R67" s="529"/>
      <c r="S67" s="529"/>
      <c r="T67" s="529"/>
      <c r="U67" s="529"/>
      <c r="V67" s="529"/>
      <c r="X67" s="529" t="s">
        <v>197</v>
      </c>
      <c r="Y67" s="529"/>
      <c r="Z67" s="529"/>
      <c r="AA67" s="529"/>
      <c r="AB67" s="529"/>
      <c r="AC67" s="529"/>
      <c r="AD67" s="529"/>
      <c r="AE67" s="529"/>
      <c r="AF67" s="529"/>
      <c r="AG67" s="529"/>
    </row>
    <row r="68" spans="2:34" ht="57" customHeight="1" x14ac:dyDescent="0.25">
      <c r="B68" s="139" t="s">
        <v>198</v>
      </c>
      <c r="C68" s="138">
        <v>320</v>
      </c>
      <c r="D68" s="140"/>
      <c r="E68" s="138">
        <v>1919</v>
      </c>
      <c r="F68" s="138">
        <v>2531</v>
      </c>
      <c r="G68" s="138">
        <v>83</v>
      </c>
      <c r="H68" s="138">
        <v>2545</v>
      </c>
      <c r="I68" s="138">
        <v>65</v>
      </c>
      <c r="J68" s="138">
        <v>4</v>
      </c>
      <c r="K68" s="225">
        <v>36081326</v>
      </c>
      <c r="M68" s="139" t="s">
        <v>198</v>
      </c>
      <c r="N68" s="138">
        <v>320</v>
      </c>
      <c r="O68" s="140"/>
      <c r="P68" s="138">
        <v>1874</v>
      </c>
      <c r="Q68" s="138">
        <v>2288</v>
      </c>
      <c r="R68" s="138">
        <v>51</v>
      </c>
      <c r="S68" s="138">
        <v>2332</v>
      </c>
      <c r="T68" s="138">
        <v>7</v>
      </c>
      <c r="U68" s="138">
        <v>0</v>
      </c>
      <c r="V68" s="225">
        <v>34382505</v>
      </c>
      <c r="X68" s="139" t="s">
        <v>198</v>
      </c>
      <c r="Y68" s="138">
        <v>320</v>
      </c>
      <c r="Z68" s="140"/>
      <c r="AA68" s="138">
        <f t="shared" ref="AA68:AG69" si="26">E68+P68</f>
        <v>3793</v>
      </c>
      <c r="AB68" s="138">
        <f t="shared" si="26"/>
        <v>4819</v>
      </c>
      <c r="AC68" s="138">
        <f t="shared" si="26"/>
        <v>134</v>
      </c>
      <c r="AD68" s="138">
        <f t="shared" si="26"/>
        <v>4877</v>
      </c>
      <c r="AE68" s="138">
        <f t="shared" si="26"/>
        <v>72</v>
      </c>
      <c r="AF68" s="138">
        <f t="shared" si="26"/>
        <v>4</v>
      </c>
      <c r="AG68" s="141">
        <f t="shared" si="26"/>
        <v>70463831</v>
      </c>
      <c r="AH68" s="293"/>
    </row>
    <row r="69" spans="2:34" ht="97.5" customHeight="1" x14ac:dyDescent="0.25">
      <c r="B69" s="139" t="s">
        <v>209</v>
      </c>
      <c r="C69" s="138">
        <v>330</v>
      </c>
      <c r="D69" s="140"/>
      <c r="E69" s="138">
        <v>726</v>
      </c>
      <c r="F69" s="138">
        <v>1355</v>
      </c>
      <c r="G69" s="138">
        <v>30</v>
      </c>
      <c r="H69" s="138">
        <v>1256</v>
      </c>
      <c r="I69" s="138">
        <v>105</v>
      </c>
      <c r="J69" s="138">
        <v>24</v>
      </c>
      <c r="K69" s="225">
        <v>12045017</v>
      </c>
      <c r="M69" s="139" t="s">
        <v>209</v>
      </c>
      <c r="N69" s="138">
        <v>330</v>
      </c>
      <c r="O69" s="140"/>
      <c r="P69" s="138">
        <v>473</v>
      </c>
      <c r="Q69" s="138">
        <v>584</v>
      </c>
      <c r="R69" s="138">
        <v>9</v>
      </c>
      <c r="S69" s="138">
        <v>582</v>
      </c>
      <c r="T69" s="138">
        <v>5</v>
      </c>
      <c r="U69" s="138">
        <v>6</v>
      </c>
      <c r="V69" s="225">
        <v>7702883</v>
      </c>
      <c r="X69" s="139" t="s">
        <v>209</v>
      </c>
      <c r="Y69" s="138">
        <v>330</v>
      </c>
      <c r="Z69" s="140"/>
      <c r="AA69" s="138">
        <f t="shared" si="26"/>
        <v>1199</v>
      </c>
      <c r="AB69" s="138">
        <f t="shared" si="26"/>
        <v>1939</v>
      </c>
      <c r="AC69" s="138">
        <f t="shared" si="26"/>
        <v>39</v>
      </c>
      <c r="AD69" s="138">
        <f t="shared" si="26"/>
        <v>1838</v>
      </c>
      <c r="AE69" s="138">
        <f t="shared" si="26"/>
        <v>110</v>
      </c>
      <c r="AF69" s="138">
        <f t="shared" si="26"/>
        <v>30</v>
      </c>
      <c r="AG69" s="141">
        <f t="shared" si="26"/>
        <v>19747900</v>
      </c>
      <c r="AH69" s="96"/>
    </row>
    <row r="70" spans="2:34" x14ac:dyDescent="0.25">
      <c r="B70" s="521" t="s">
        <v>90</v>
      </c>
      <c r="C70" s="521"/>
      <c r="D70" s="140"/>
      <c r="E70" s="142">
        <f t="shared" ref="E70:K70" si="27">E68+E69</f>
        <v>2645</v>
      </c>
      <c r="F70" s="142">
        <f t="shared" si="27"/>
        <v>3886</v>
      </c>
      <c r="G70" s="142">
        <f t="shared" si="27"/>
        <v>113</v>
      </c>
      <c r="H70" s="142">
        <f t="shared" si="27"/>
        <v>3801</v>
      </c>
      <c r="I70" s="142">
        <f t="shared" si="27"/>
        <v>170</v>
      </c>
      <c r="J70" s="142">
        <f t="shared" si="27"/>
        <v>28</v>
      </c>
      <c r="K70" s="144">
        <f t="shared" si="27"/>
        <v>48126343</v>
      </c>
      <c r="M70" s="521" t="s">
        <v>90</v>
      </c>
      <c r="N70" s="521"/>
      <c r="O70" s="140"/>
      <c r="P70" s="142">
        <f t="shared" ref="P70:V70" si="28">P68+P69</f>
        <v>2347</v>
      </c>
      <c r="Q70" s="142">
        <f t="shared" si="28"/>
        <v>2872</v>
      </c>
      <c r="R70" s="142">
        <f t="shared" si="28"/>
        <v>60</v>
      </c>
      <c r="S70" s="142">
        <f t="shared" si="28"/>
        <v>2914</v>
      </c>
      <c r="T70" s="142">
        <f t="shared" si="28"/>
        <v>12</v>
      </c>
      <c r="U70" s="142">
        <f t="shared" si="28"/>
        <v>6</v>
      </c>
      <c r="V70" s="144">
        <f t="shared" si="28"/>
        <v>42085388</v>
      </c>
      <c r="X70" s="521" t="s">
        <v>90</v>
      </c>
      <c r="Y70" s="521"/>
      <c r="Z70" s="140"/>
      <c r="AA70" s="142">
        <f t="shared" ref="AA70:AG70" si="29">AA68+AA69</f>
        <v>4992</v>
      </c>
      <c r="AB70" s="142">
        <f t="shared" si="29"/>
        <v>6758</v>
      </c>
      <c r="AC70" s="142">
        <f t="shared" si="29"/>
        <v>173</v>
      </c>
      <c r="AD70" s="142">
        <f t="shared" si="29"/>
        <v>6715</v>
      </c>
      <c r="AE70" s="142">
        <f t="shared" si="29"/>
        <v>182</v>
      </c>
      <c r="AF70" s="142">
        <f t="shared" si="29"/>
        <v>34</v>
      </c>
      <c r="AG70" s="144">
        <f t="shared" si="29"/>
        <v>90211731</v>
      </c>
      <c r="AH70" s="292"/>
    </row>
    <row r="71" spans="2:34" ht="15.75" x14ac:dyDescent="0.25">
      <c r="B71" s="531" t="s">
        <v>210</v>
      </c>
      <c r="C71" s="531"/>
      <c r="D71" s="531"/>
      <c r="E71" s="531"/>
      <c r="F71" s="531"/>
      <c r="M71" s="531" t="s">
        <v>210</v>
      </c>
      <c r="N71" s="531"/>
      <c r="O71" s="531"/>
      <c r="P71" s="531"/>
      <c r="Q71" s="531"/>
      <c r="X71" s="538" t="s">
        <v>210</v>
      </c>
      <c r="Y71" s="538"/>
      <c r="Z71" s="538"/>
      <c r="AA71" s="538"/>
      <c r="AB71" s="538"/>
    </row>
    <row r="72" spans="2:34" ht="45.6" customHeight="1" x14ac:dyDescent="0.25">
      <c r="B72" s="527" t="s">
        <v>118</v>
      </c>
      <c r="C72" s="527"/>
      <c r="D72" s="527"/>
      <c r="E72" s="527"/>
      <c r="F72" s="527"/>
      <c r="G72" s="527"/>
      <c r="H72" s="527"/>
      <c r="I72" s="527" t="s">
        <v>183</v>
      </c>
      <c r="J72" s="527" t="s">
        <v>119</v>
      </c>
      <c r="K72" s="527" t="s">
        <v>120</v>
      </c>
      <c r="M72" s="527" t="s">
        <v>118</v>
      </c>
      <c r="N72" s="527"/>
      <c r="O72" s="527"/>
      <c r="P72" s="527"/>
      <c r="Q72" s="527"/>
      <c r="R72" s="527"/>
      <c r="S72" s="527"/>
      <c r="T72" s="530" t="s">
        <v>183</v>
      </c>
      <c r="U72" s="527" t="s">
        <v>119</v>
      </c>
      <c r="V72" s="527" t="s">
        <v>120</v>
      </c>
      <c r="W72" s="120"/>
      <c r="X72" s="527" t="s">
        <v>118</v>
      </c>
      <c r="Y72" s="527"/>
      <c r="Z72" s="527"/>
      <c r="AA72" s="527"/>
      <c r="AB72" s="527"/>
      <c r="AC72" s="527"/>
      <c r="AD72" s="527"/>
      <c r="AE72" s="530" t="s">
        <v>183</v>
      </c>
      <c r="AF72" s="527" t="s">
        <v>119</v>
      </c>
      <c r="AG72" s="527" t="s">
        <v>120</v>
      </c>
    </row>
    <row r="73" spans="2:34" ht="15" hidden="1" customHeight="1" thickBot="1" x14ac:dyDescent="0.35">
      <c r="B73" s="527"/>
      <c r="C73" s="527"/>
      <c r="D73" s="527"/>
      <c r="E73" s="527"/>
      <c r="F73" s="527"/>
      <c r="G73" s="527"/>
      <c r="H73" s="527"/>
      <c r="I73" s="527"/>
      <c r="J73" s="527"/>
      <c r="K73" s="527"/>
      <c r="M73" s="527"/>
      <c r="N73" s="527"/>
      <c r="O73" s="527"/>
      <c r="P73" s="527"/>
      <c r="Q73" s="527"/>
      <c r="R73" s="527"/>
      <c r="S73" s="527"/>
      <c r="T73" s="530"/>
      <c r="U73" s="527"/>
      <c r="V73" s="527"/>
      <c r="W73" s="120"/>
      <c r="X73" s="527"/>
      <c r="Y73" s="527"/>
      <c r="Z73" s="527"/>
      <c r="AA73" s="527"/>
      <c r="AB73" s="527"/>
      <c r="AC73" s="527"/>
      <c r="AD73" s="527"/>
      <c r="AE73" s="530"/>
      <c r="AF73" s="527"/>
      <c r="AG73" s="527"/>
    </row>
    <row r="74" spans="2:34" x14ac:dyDescent="0.25">
      <c r="B74" s="528" t="s">
        <v>189</v>
      </c>
      <c r="C74" s="528"/>
      <c r="D74" s="528"/>
      <c r="E74" s="528"/>
      <c r="F74" s="528"/>
      <c r="G74" s="528"/>
      <c r="H74" s="528"/>
      <c r="I74" s="138" t="s">
        <v>190</v>
      </c>
      <c r="J74" s="138">
        <v>1</v>
      </c>
      <c r="K74" s="138">
        <v>2</v>
      </c>
      <c r="M74" s="528" t="s">
        <v>189</v>
      </c>
      <c r="N74" s="528"/>
      <c r="O74" s="528"/>
      <c r="P74" s="528"/>
      <c r="Q74" s="528"/>
      <c r="R74" s="528"/>
      <c r="S74" s="528"/>
      <c r="T74" s="150" t="s">
        <v>190</v>
      </c>
      <c r="U74" s="138">
        <v>1</v>
      </c>
      <c r="V74" s="138">
        <v>2</v>
      </c>
      <c r="W74" s="120"/>
      <c r="X74" s="528" t="s">
        <v>189</v>
      </c>
      <c r="Y74" s="528"/>
      <c r="Z74" s="528"/>
      <c r="AA74" s="528"/>
      <c r="AB74" s="528"/>
      <c r="AC74" s="528"/>
      <c r="AD74" s="528"/>
      <c r="AE74" s="150" t="s">
        <v>190</v>
      </c>
      <c r="AF74" s="155">
        <v>1</v>
      </c>
      <c r="AG74" s="155">
        <v>2</v>
      </c>
    </row>
    <row r="75" spans="2:34" ht="38.450000000000003" customHeight="1" x14ac:dyDescent="0.25">
      <c r="B75" s="522" t="s">
        <v>121</v>
      </c>
      <c r="C75" s="522"/>
      <c r="D75" s="522"/>
      <c r="E75" s="522"/>
      <c r="F75" s="522"/>
      <c r="G75" s="522"/>
      <c r="H75" s="522"/>
      <c r="I75" s="138">
        <v>340</v>
      </c>
      <c r="J75" s="138">
        <v>43</v>
      </c>
      <c r="K75" s="141">
        <v>1711191</v>
      </c>
      <c r="M75" s="522" t="s">
        <v>121</v>
      </c>
      <c r="N75" s="522"/>
      <c r="O75" s="522"/>
      <c r="P75" s="522"/>
      <c r="Q75" s="522"/>
      <c r="R75" s="522"/>
      <c r="S75" s="522"/>
      <c r="T75" s="150">
        <v>340</v>
      </c>
      <c r="U75" s="138">
        <v>74</v>
      </c>
      <c r="V75" s="225">
        <v>2112572</v>
      </c>
      <c r="W75" s="120"/>
      <c r="X75" s="522" t="s">
        <v>121</v>
      </c>
      <c r="Y75" s="522"/>
      <c r="Z75" s="522"/>
      <c r="AA75" s="522"/>
      <c r="AB75" s="522"/>
      <c r="AC75" s="522"/>
      <c r="AD75" s="522"/>
      <c r="AE75" s="150">
        <v>340</v>
      </c>
      <c r="AF75" s="138">
        <f t="shared" ref="AF75:AF84" si="30">J75+U75</f>
        <v>117</v>
      </c>
      <c r="AG75" s="141">
        <f t="shared" ref="AG75:AG84" si="31">K75+V75</f>
        <v>3823763</v>
      </c>
    </row>
    <row r="76" spans="2:34" ht="39.6" customHeight="1" x14ac:dyDescent="0.25">
      <c r="B76" s="522" t="s">
        <v>122</v>
      </c>
      <c r="C76" s="522"/>
      <c r="D76" s="522"/>
      <c r="E76" s="522"/>
      <c r="F76" s="522"/>
      <c r="G76" s="522"/>
      <c r="H76" s="522"/>
      <c r="I76" s="138">
        <v>350</v>
      </c>
      <c r="J76" s="138">
        <v>106</v>
      </c>
      <c r="K76" s="141">
        <v>790415</v>
      </c>
      <c r="M76" s="522" t="s">
        <v>122</v>
      </c>
      <c r="N76" s="522"/>
      <c r="O76" s="522"/>
      <c r="P76" s="522"/>
      <c r="Q76" s="522"/>
      <c r="R76" s="522"/>
      <c r="S76" s="522"/>
      <c r="T76" s="150">
        <v>350</v>
      </c>
      <c r="U76" s="138">
        <v>1350</v>
      </c>
      <c r="V76" s="225">
        <v>998320</v>
      </c>
      <c r="W76" s="120"/>
      <c r="X76" s="522" t="s">
        <v>122</v>
      </c>
      <c r="Y76" s="522"/>
      <c r="Z76" s="522"/>
      <c r="AA76" s="522"/>
      <c r="AB76" s="522"/>
      <c r="AC76" s="522"/>
      <c r="AD76" s="522"/>
      <c r="AE76" s="150">
        <v>350</v>
      </c>
      <c r="AF76" s="138">
        <f t="shared" si="30"/>
        <v>1456</v>
      </c>
      <c r="AG76" s="141">
        <f t="shared" si="31"/>
        <v>1788735</v>
      </c>
    </row>
    <row r="77" spans="2:34" ht="28.9" customHeight="1" x14ac:dyDescent="0.25">
      <c r="B77" s="522" t="s">
        <v>123</v>
      </c>
      <c r="C77" s="522"/>
      <c r="D77" s="522"/>
      <c r="E77" s="522"/>
      <c r="F77" s="522"/>
      <c r="G77" s="522"/>
      <c r="H77" s="522"/>
      <c r="I77" s="138">
        <v>360</v>
      </c>
      <c r="J77" s="138">
        <v>182</v>
      </c>
      <c r="K77" s="141">
        <v>792759</v>
      </c>
      <c r="M77" s="522" t="s">
        <v>123</v>
      </c>
      <c r="N77" s="522"/>
      <c r="O77" s="522"/>
      <c r="P77" s="522"/>
      <c r="Q77" s="522"/>
      <c r="R77" s="522"/>
      <c r="S77" s="522"/>
      <c r="T77" s="150">
        <v>360</v>
      </c>
      <c r="U77" s="138">
        <v>36</v>
      </c>
      <c r="V77" s="225">
        <v>16618</v>
      </c>
      <c r="W77" s="120"/>
      <c r="X77" s="522" t="s">
        <v>123</v>
      </c>
      <c r="Y77" s="522"/>
      <c r="Z77" s="522"/>
      <c r="AA77" s="522"/>
      <c r="AB77" s="522"/>
      <c r="AC77" s="522"/>
      <c r="AD77" s="522"/>
      <c r="AE77" s="150">
        <v>360</v>
      </c>
      <c r="AF77" s="138">
        <f t="shared" si="30"/>
        <v>218</v>
      </c>
      <c r="AG77" s="141">
        <f t="shared" si="31"/>
        <v>809377</v>
      </c>
    </row>
    <row r="78" spans="2:34" ht="31.9" customHeight="1" x14ac:dyDescent="0.25">
      <c r="B78" s="522" t="s">
        <v>124</v>
      </c>
      <c r="C78" s="522"/>
      <c r="D78" s="522"/>
      <c r="E78" s="522"/>
      <c r="F78" s="522"/>
      <c r="G78" s="522"/>
      <c r="H78" s="522"/>
      <c r="I78" s="138">
        <v>370</v>
      </c>
      <c r="J78" s="138">
        <v>386</v>
      </c>
      <c r="K78" s="141">
        <v>1516454</v>
      </c>
      <c r="M78" s="522" t="s">
        <v>124</v>
      </c>
      <c r="N78" s="522"/>
      <c r="O78" s="522"/>
      <c r="P78" s="522"/>
      <c r="Q78" s="522"/>
      <c r="R78" s="522"/>
      <c r="S78" s="522"/>
      <c r="T78" s="150">
        <v>370</v>
      </c>
      <c r="U78" s="138">
        <v>0</v>
      </c>
      <c r="V78" s="141">
        <v>0</v>
      </c>
      <c r="W78" s="120"/>
      <c r="X78" s="522" t="s">
        <v>124</v>
      </c>
      <c r="Y78" s="522"/>
      <c r="Z78" s="522"/>
      <c r="AA78" s="522"/>
      <c r="AB78" s="522"/>
      <c r="AC78" s="522"/>
      <c r="AD78" s="522"/>
      <c r="AE78" s="150">
        <v>370</v>
      </c>
      <c r="AF78" s="138">
        <f t="shared" si="30"/>
        <v>386</v>
      </c>
      <c r="AG78" s="141">
        <f t="shared" si="31"/>
        <v>1516454</v>
      </c>
    </row>
    <row r="79" spans="2:34" ht="19.149999999999999" customHeight="1" x14ac:dyDescent="0.25">
      <c r="B79" s="522" t="s">
        <v>125</v>
      </c>
      <c r="C79" s="522"/>
      <c r="D79" s="522"/>
      <c r="E79" s="522"/>
      <c r="F79" s="522"/>
      <c r="G79" s="522"/>
      <c r="H79" s="522"/>
      <c r="I79" s="138">
        <v>380</v>
      </c>
      <c r="J79" s="138">
        <v>0</v>
      </c>
      <c r="K79" s="141">
        <v>0</v>
      </c>
      <c r="M79" s="522" t="s">
        <v>125</v>
      </c>
      <c r="N79" s="522"/>
      <c r="O79" s="522"/>
      <c r="P79" s="522"/>
      <c r="Q79" s="522"/>
      <c r="R79" s="522"/>
      <c r="S79" s="522"/>
      <c r="T79" s="150">
        <v>380</v>
      </c>
      <c r="U79" s="138">
        <v>0</v>
      </c>
      <c r="V79" s="225">
        <v>0</v>
      </c>
      <c r="W79" s="120"/>
      <c r="X79" s="522" t="s">
        <v>125</v>
      </c>
      <c r="Y79" s="522"/>
      <c r="Z79" s="522"/>
      <c r="AA79" s="522"/>
      <c r="AB79" s="522"/>
      <c r="AC79" s="522"/>
      <c r="AD79" s="522"/>
      <c r="AE79" s="150">
        <v>380</v>
      </c>
      <c r="AF79" s="138">
        <f>J79+U79</f>
        <v>0</v>
      </c>
      <c r="AG79" s="141">
        <f>K79+V79</f>
        <v>0</v>
      </c>
    </row>
    <row r="80" spans="2:34" ht="50.45" customHeight="1" x14ac:dyDescent="0.25">
      <c r="B80" s="522" t="s">
        <v>126</v>
      </c>
      <c r="C80" s="522"/>
      <c r="D80" s="522"/>
      <c r="E80" s="522"/>
      <c r="F80" s="522"/>
      <c r="G80" s="522"/>
      <c r="H80" s="522"/>
      <c r="I80" s="138">
        <v>390</v>
      </c>
      <c r="J80" s="138">
        <v>347</v>
      </c>
      <c r="K80" s="138">
        <v>144633</v>
      </c>
      <c r="M80" s="522" t="s">
        <v>126</v>
      </c>
      <c r="N80" s="522"/>
      <c r="O80" s="522"/>
      <c r="P80" s="522"/>
      <c r="Q80" s="522"/>
      <c r="R80" s="522"/>
      <c r="S80" s="522"/>
      <c r="T80" s="150">
        <v>390</v>
      </c>
      <c r="U80" s="157">
        <v>0</v>
      </c>
      <c r="V80" s="157">
        <v>0</v>
      </c>
      <c r="X80" s="522" t="s">
        <v>126</v>
      </c>
      <c r="Y80" s="522"/>
      <c r="Z80" s="522"/>
      <c r="AA80" s="522"/>
      <c r="AB80" s="522"/>
      <c r="AC80" s="522"/>
      <c r="AD80" s="522"/>
      <c r="AE80" s="150">
        <v>390</v>
      </c>
      <c r="AF80" s="157">
        <f>J80+U80</f>
        <v>347</v>
      </c>
      <c r="AG80" s="157">
        <f>K80+V80</f>
        <v>144633</v>
      </c>
    </row>
    <row r="81" spans="2:33" ht="45.6" customHeight="1" x14ac:dyDescent="0.25">
      <c r="B81" s="522" t="s">
        <v>127</v>
      </c>
      <c r="C81" s="522"/>
      <c r="D81" s="522"/>
      <c r="E81" s="522"/>
      <c r="F81" s="522"/>
      <c r="G81" s="522"/>
      <c r="H81" s="522"/>
      <c r="I81" s="138">
        <v>400</v>
      </c>
      <c r="J81" s="138">
        <v>314</v>
      </c>
      <c r="K81" s="138">
        <v>59160</v>
      </c>
      <c r="M81" s="522" t="s">
        <v>127</v>
      </c>
      <c r="N81" s="522"/>
      <c r="O81" s="522"/>
      <c r="P81" s="522"/>
      <c r="Q81" s="522"/>
      <c r="R81" s="522"/>
      <c r="S81" s="522"/>
      <c r="T81" s="150">
        <v>400</v>
      </c>
      <c r="U81" s="157">
        <v>0</v>
      </c>
      <c r="V81" s="157">
        <v>0</v>
      </c>
      <c r="X81" s="522" t="s">
        <v>127</v>
      </c>
      <c r="Y81" s="522"/>
      <c r="Z81" s="522"/>
      <c r="AA81" s="522"/>
      <c r="AB81" s="522"/>
      <c r="AC81" s="522"/>
      <c r="AD81" s="522"/>
      <c r="AE81" s="150">
        <v>400</v>
      </c>
      <c r="AF81" s="157">
        <f t="shared" si="30"/>
        <v>314</v>
      </c>
      <c r="AG81" s="157">
        <f t="shared" si="31"/>
        <v>59160</v>
      </c>
    </row>
    <row r="82" spans="2:33" ht="37.15" customHeight="1" x14ac:dyDescent="0.25">
      <c r="B82" s="522" t="s">
        <v>128</v>
      </c>
      <c r="C82" s="522"/>
      <c r="D82" s="522"/>
      <c r="E82" s="522"/>
      <c r="F82" s="522"/>
      <c r="G82" s="522"/>
      <c r="H82" s="522"/>
      <c r="I82" s="138">
        <v>410</v>
      </c>
      <c r="J82" s="138">
        <v>41</v>
      </c>
      <c r="K82" s="138">
        <v>44379</v>
      </c>
      <c r="M82" s="522" t="s">
        <v>128</v>
      </c>
      <c r="N82" s="522"/>
      <c r="O82" s="522"/>
      <c r="P82" s="522"/>
      <c r="Q82" s="522"/>
      <c r="R82" s="522"/>
      <c r="S82" s="522"/>
      <c r="T82" s="150">
        <v>410</v>
      </c>
      <c r="U82" s="157">
        <v>0</v>
      </c>
      <c r="V82" s="157">
        <v>0</v>
      </c>
      <c r="X82" s="522" t="s">
        <v>128</v>
      </c>
      <c r="Y82" s="522"/>
      <c r="Z82" s="522"/>
      <c r="AA82" s="522"/>
      <c r="AB82" s="522"/>
      <c r="AC82" s="522"/>
      <c r="AD82" s="522"/>
      <c r="AE82" s="150">
        <v>410</v>
      </c>
      <c r="AF82" s="157">
        <f t="shared" si="30"/>
        <v>41</v>
      </c>
      <c r="AG82" s="157">
        <f t="shared" si="31"/>
        <v>44379</v>
      </c>
    </row>
    <row r="83" spans="2:33" ht="29.25" customHeight="1" x14ac:dyDescent="0.25">
      <c r="B83" s="524" t="s">
        <v>387</v>
      </c>
      <c r="C83" s="525"/>
      <c r="D83" s="525"/>
      <c r="E83" s="525"/>
      <c r="F83" s="525"/>
      <c r="G83" s="525"/>
      <c r="H83" s="526"/>
      <c r="I83" s="224">
        <v>420</v>
      </c>
      <c r="J83" s="224">
        <v>43</v>
      </c>
      <c r="K83" s="224">
        <v>38664</v>
      </c>
      <c r="M83" s="524" t="s">
        <v>387</v>
      </c>
      <c r="N83" s="525"/>
      <c r="O83" s="525"/>
      <c r="P83" s="525"/>
      <c r="Q83" s="525"/>
      <c r="R83" s="525"/>
      <c r="S83" s="526"/>
      <c r="T83" s="150">
        <v>420</v>
      </c>
      <c r="U83" s="157">
        <v>0</v>
      </c>
      <c r="V83" s="157">
        <v>0</v>
      </c>
      <c r="X83" s="524" t="s">
        <v>387</v>
      </c>
      <c r="Y83" s="525"/>
      <c r="Z83" s="525"/>
      <c r="AA83" s="525"/>
      <c r="AB83" s="525"/>
      <c r="AC83" s="525"/>
      <c r="AD83" s="526"/>
      <c r="AE83" s="150">
        <v>420</v>
      </c>
      <c r="AF83" s="157">
        <f t="shared" si="30"/>
        <v>43</v>
      </c>
      <c r="AG83" s="157">
        <f t="shared" si="31"/>
        <v>38664</v>
      </c>
    </row>
    <row r="84" spans="2:33" ht="43.5" customHeight="1" x14ac:dyDescent="0.25">
      <c r="B84" s="524" t="s">
        <v>388</v>
      </c>
      <c r="C84" s="525"/>
      <c r="D84" s="525"/>
      <c r="E84" s="525"/>
      <c r="F84" s="525"/>
      <c r="G84" s="525"/>
      <c r="H84" s="526"/>
      <c r="I84" s="224">
        <v>430</v>
      </c>
      <c r="J84" s="224">
        <v>279</v>
      </c>
      <c r="K84" s="224">
        <v>120477</v>
      </c>
      <c r="M84" s="524" t="s">
        <v>388</v>
      </c>
      <c r="N84" s="525"/>
      <c r="O84" s="525"/>
      <c r="P84" s="525"/>
      <c r="Q84" s="525"/>
      <c r="R84" s="525"/>
      <c r="S84" s="526"/>
      <c r="T84" s="150">
        <v>430</v>
      </c>
      <c r="U84" s="157">
        <v>0</v>
      </c>
      <c r="V84" s="157">
        <v>0</v>
      </c>
      <c r="X84" s="524" t="s">
        <v>388</v>
      </c>
      <c r="Y84" s="525"/>
      <c r="Z84" s="525"/>
      <c r="AA84" s="525"/>
      <c r="AB84" s="525"/>
      <c r="AC84" s="525"/>
      <c r="AD84" s="526"/>
      <c r="AE84" s="150">
        <v>430</v>
      </c>
      <c r="AF84" s="157">
        <f t="shared" si="30"/>
        <v>279</v>
      </c>
      <c r="AG84" s="157">
        <f t="shared" si="31"/>
        <v>120477</v>
      </c>
    </row>
    <row r="85" spans="2:33" x14ac:dyDescent="0.25">
      <c r="B85" s="521" t="s">
        <v>90</v>
      </c>
      <c r="C85" s="521"/>
      <c r="D85" s="521"/>
      <c r="E85" s="521"/>
      <c r="F85" s="521"/>
      <c r="G85" s="521"/>
      <c r="H85" s="521"/>
      <c r="I85" s="521"/>
      <c r="J85" s="192">
        <f>J75+J76+J77+J78+J79+J80+J81+J82+J83+J84</f>
        <v>1741</v>
      </c>
      <c r="K85" s="192">
        <f>K75+K76+K77+K78+K79+K80+K81+K82+K83+K84</f>
        <v>5218132</v>
      </c>
      <c r="M85" s="521" t="s">
        <v>90</v>
      </c>
      <c r="N85" s="521"/>
      <c r="O85" s="521"/>
      <c r="P85" s="521"/>
      <c r="Q85" s="521"/>
      <c r="R85" s="521"/>
      <c r="S85" s="521"/>
      <c r="T85" s="523"/>
      <c r="U85" s="158">
        <f>U75+U76+U77+U78+U79+U80+U81+U82+U83+U84</f>
        <v>1460</v>
      </c>
      <c r="V85" s="158">
        <f>V75+V76+V77+V78+V79+V80+V81+V82+V83+V84</f>
        <v>3127510</v>
      </c>
      <c r="X85" s="521" t="s">
        <v>90</v>
      </c>
      <c r="Y85" s="521"/>
      <c r="Z85" s="521"/>
      <c r="AA85" s="521"/>
      <c r="AB85" s="521"/>
      <c r="AC85" s="521"/>
      <c r="AD85" s="521"/>
      <c r="AE85" s="523"/>
      <c r="AF85" s="159">
        <f>AF75+AF76+AF77+AF78+AF79+AF80+AF81+AF82+AF83+AF84</f>
        <v>3201</v>
      </c>
      <c r="AG85" s="158">
        <f>AG75+AG76+AG77+AG78+AG79+AG80+AG81+AG82+AG83+AG84</f>
        <v>8345642</v>
      </c>
    </row>
    <row r="86" spans="2:33" ht="15.75" x14ac:dyDescent="0.25">
      <c r="B86" s="531" t="s">
        <v>211</v>
      </c>
      <c r="C86" s="531"/>
      <c r="D86" s="531"/>
      <c r="E86" s="531"/>
      <c r="M86" s="531" t="s">
        <v>211</v>
      </c>
      <c r="N86" s="531"/>
      <c r="O86" s="531"/>
      <c r="P86" s="531"/>
      <c r="X86" s="531" t="s">
        <v>211</v>
      </c>
      <c r="Y86" s="531"/>
      <c r="Z86" s="531"/>
      <c r="AA86" s="531"/>
    </row>
    <row r="87" spans="2:33" ht="32.25" customHeight="1" x14ac:dyDescent="0.25">
      <c r="B87" s="519"/>
      <c r="C87" s="519"/>
      <c r="D87" s="519"/>
      <c r="E87" s="519"/>
      <c r="F87" s="519"/>
      <c r="G87" s="519"/>
      <c r="H87" s="519"/>
      <c r="I87" s="519"/>
      <c r="J87" s="145" t="s">
        <v>183</v>
      </c>
      <c r="K87" s="145" t="s">
        <v>214</v>
      </c>
      <c r="L87" s="120"/>
      <c r="M87" s="519"/>
      <c r="N87" s="519"/>
      <c r="O87" s="519"/>
      <c r="P87" s="519"/>
      <c r="Q87" s="519"/>
      <c r="R87" s="519"/>
      <c r="S87" s="519"/>
      <c r="T87" s="519"/>
      <c r="U87" s="151" t="s">
        <v>183</v>
      </c>
      <c r="V87" s="145" t="s">
        <v>214</v>
      </c>
      <c r="W87" s="120"/>
      <c r="X87" s="519"/>
      <c r="Y87" s="519"/>
      <c r="Z87" s="519"/>
      <c r="AA87" s="519"/>
      <c r="AB87" s="519"/>
      <c r="AC87" s="519"/>
      <c r="AD87" s="519"/>
      <c r="AE87" s="519"/>
      <c r="AF87" s="151" t="s">
        <v>183</v>
      </c>
      <c r="AG87" s="145" t="s">
        <v>214</v>
      </c>
    </row>
    <row r="88" spans="2:33" x14ac:dyDescent="0.25">
      <c r="B88" s="453" t="s">
        <v>189</v>
      </c>
      <c r="C88" s="453"/>
      <c r="D88" s="453"/>
      <c r="E88" s="453"/>
      <c r="F88" s="453"/>
      <c r="G88" s="453"/>
      <c r="H88" s="453"/>
      <c r="I88" s="453"/>
      <c r="J88" s="138" t="s">
        <v>190</v>
      </c>
      <c r="K88" s="138">
        <v>1</v>
      </c>
      <c r="L88" s="120"/>
      <c r="M88" s="453" t="s">
        <v>189</v>
      </c>
      <c r="N88" s="453"/>
      <c r="O88" s="453"/>
      <c r="P88" s="453"/>
      <c r="Q88" s="453"/>
      <c r="R88" s="453"/>
      <c r="S88" s="453"/>
      <c r="T88" s="453"/>
      <c r="U88" s="150" t="s">
        <v>190</v>
      </c>
      <c r="V88" s="138">
        <v>1</v>
      </c>
      <c r="W88" s="120"/>
      <c r="X88" s="453" t="s">
        <v>189</v>
      </c>
      <c r="Y88" s="453"/>
      <c r="Z88" s="453"/>
      <c r="AA88" s="453"/>
      <c r="AB88" s="453"/>
      <c r="AC88" s="453"/>
      <c r="AD88" s="453"/>
      <c r="AE88" s="453"/>
      <c r="AF88" s="150" t="s">
        <v>190</v>
      </c>
      <c r="AG88" s="188">
        <v>1</v>
      </c>
    </row>
    <row r="89" spans="2:33" x14ac:dyDescent="0.25">
      <c r="B89" s="520" t="s">
        <v>212</v>
      </c>
      <c r="C89" s="520"/>
      <c r="D89" s="520"/>
      <c r="E89" s="520"/>
      <c r="F89" s="520"/>
      <c r="G89" s="520"/>
      <c r="H89" s="520"/>
      <c r="I89" s="520"/>
      <c r="J89" s="138">
        <v>440</v>
      </c>
      <c r="K89" s="226">
        <v>1387743291</v>
      </c>
      <c r="L89" s="120"/>
      <c r="M89" s="520" t="s">
        <v>212</v>
      </c>
      <c r="N89" s="520"/>
      <c r="O89" s="520"/>
      <c r="P89" s="520"/>
      <c r="Q89" s="520"/>
      <c r="R89" s="520"/>
      <c r="S89" s="520"/>
      <c r="T89" s="520"/>
      <c r="U89" s="150">
        <v>440</v>
      </c>
      <c r="V89" s="227">
        <v>916361080</v>
      </c>
      <c r="W89" s="120"/>
      <c r="X89" s="520" t="s">
        <v>212</v>
      </c>
      <c r="Y89" s="520"/>
      <c r="Z89" s="520"/>
      <c r="AA89" s="520"/>
      <c r="AB89" s="520"/>
      <c r="AC89" s="520"/>
      <c r="AD89" s="520"/>
      <c r="AE89" s="520"/>
      <c r="AF89" s="150">
        <v>440</v>
      </c>
      <c r="AG89" s="144">
        <f>K89+V89</f>
        <v>2304104371</v>
      </c>
    </row>
    <row r="90" spans="2:33" x14ac:dyDescent="0.25">
      <c r="B90" s="520" t="s">
        <v>213</v>
      </c>
      <c r="C90" s="520"/>
      <c r="D90" s="520"/>
      <c r="E90" s="520"/>
      <c r="F90" s="520"/>
      <c r="G90" s="520"/>
      <c r="H90" s="520"/>
      <c r="I90" s="520"/>
      <c r="J90" s="138">
        <v>450</v>
      </c>
      <c r="K90" s="226">
        <v>46126677</v>
      </c>
      <c r="L90" s="120"/>
      <c r="M90" s="520" t="s">
        <v>213</v>
      </c>
      <c r="N90" s="520"/>
      <c r="O90" s="520"/>
      <c r="P90" s="520"/>
      <c r="Q90" s="520"/>
      <c r="R90" s="520"/>
      <c r="S90" s="520"/>
      <c r="T90" s="520"/>
      <c r="U90" s="150">
        <v>450</v>
      </c>
      <c r="V90" s="227">
        <v>15604545</v>
      </c>
      <c r="W90" s="120"/>
      <c r="X90" s="520" t="s">
        <v>213</v>
      </c>
      <c r="Y90" s="520"/>
      <c r="Z90" s="520"/>
      <c r="AA90" s="520"/>
      <c r="AB90" s="520"/>
      <c r="AC90" s="520"/>
      <c r="AD90" s="520"/>
      <c r="AE90" s="520"/>
      <c r="AF90" s="150">
        <v>450</v>
      </c>
      <c r="AG90" s="144">
        <f>K90+V90</f>
        <v>61731222</v>
      </c>
    </row>
    <row r="91" spans="2:33" ht="15.75" x14ac:dyDescent="0.25">
      <c r="B91" s="531" t="s">
        <v>215</v>
      </c>
      <c r="C91" s="531"/>
      <c r="D91" s="531"/>
      <c r="E91" s="531"/>
      <c r="F91" s="531"/>
      <c r="G91" s="531"/>
      <c r="H91" s="531"/>
      <c r="L91" s="120"/>
      <c r="M91" s="531" t="s">
        <v>215</v>
      </c>
      <c r="N91" s="531"/>
      <c r="O91" s="531"/>
      <c r="P91" s="531"/>
      <c r="Q91" s="531"/>
      <c r="R91" s="531"/>
      <c r="S91" s="531"/>
      <c r="W91" s="120"/>
      <c r="X91" s="531" t="s">
        <v>215</v>
      </c>
      <c r="Y91" s="531"/>
      <c r="Z91" s="531"/>
      <c r="AA91" s="531"/>
      <c r="AB91" s="531"/>
      <c r="AC91" s="531"/>
      <c r="AD91" s="531"/>
    </row>
    <row r="92" spans="2:33" ht="67.5" x14ac:dyDescent="0.25">
      <c r="B92" s="146" t="s">
        <v>216</v>
      </c>
      <c r="C92" s="146" t="s">
        <v>183</v>
      </c>
      <c r="D92" s="146" t="s">
        <v>45</v>
      </c>
      <c r="E92" s="146" t="s">
        <v>119</v>
      </c>
      <c r="F92" s="146" t="s">
        <v>120</v>
      </c>
      <c r="M92" s="146" t="s">
        <v>216</v>
      </c>
      <c r="N92" s="146" t="s">
        <v>183</v>
      </c>
      <c r="O92" s="146" t="s">
        <v>45</v>
      </c>
      <c r="P92" s="146" t="s">
        <v>119</v>
      </c>
      <c r="Q92" s="146" t="s">
        <v>120</v>
      </c>
      <c r="X92" s="146" t="s">
        <v>216</v>
      </c>
      <c r="Y92" s="146" t="s">
        <v>183</v>
      </c>
      <c r="Z92" s="146" t="s">
        <v>45</v>
      </c>
      <c r="AA92" s="146" t="s">
        <v>119</v>
      </c>
      <c r="AB92" s="146" t="s">
        <v>120</v>
      </c>
    </row>
    <row r="93" spans="2:33" x14ac:dyDescent="0.25">
      <c r="B93" s="138" t="s">
        <v>189</v>
      </c>
      <c r="C93" s="138" t="s">
        <v>190</v>
      </c>
      <c r="D93" s="138">
        <v>1</v>
      </c>
      <c r="E93" s="138">
        <v>2</v>
      </c>
      <c r="F93" s="138">
        <v>3</v>
      </c>
      <c r="M93" s="138" t="s">
        <v>189</v>
      </c>
      <c r="N93" s="138" t="s">
        <v>190</v>
      </c>
      <c r="O93" s="138">
        <v>1</v>
      </c>
      <c r="P93" s="138">
        <v>2</v>
      </c>
      <c r="Q93" s="138">
        <v>3</v>
      </c>
      <c r="X93" s="138" t="s">
        <v>189</v>
      </c>
      <c r="Y93" s="138" t="s">
        <v>190</v>
      </c>
      <c r="Z93" s="138">
        <v>1</v>
      </c>
      <c r="AA93" s="138">
        <v>2</v>
      </c>
      <c r="AB93" s="138">
        <v>3</v>
      </c>
    </row>
    <row r="94" spans="2:33" x14ac:dyDescent="0.25">
      <c r="B94" s="147" t="s">
        <v>39</v>
      </c>
      <c r="C94" s="138">
        <v>460</v>
      </c>
      <c r="D94" s="138">
        <v>0</v>
      </c>
      <c r="E94" s="138">
        <v>0</v>
      </c>
      <c r="F94" s="138">
        <v>0</v>
      </c>
      <c r="M94" s="147" t="s">
        <v>39</v>
      </c>
      <c r="N94" s="138">
        <v>460</v>
      </c>
      <c r="O94" s="138">
        <v>0</v>
      </c>
      <c r="P94" s="138">
        <v>0</v>
      </c>
      <c r="Q94" s="138">
        <v>0</v>
      </c>
      <c r="X94" s="147" t="s">
        <v>39</v>
      </c>
      <c r="Y94" s="138">
        <v>460</v>
      </c>
      <c r="Z94" s="138">
        <v>0</v>
      </c>
      <c r="AA94" s="138">
        <v>0</v>
      </c>
      <c r="AB94" s="138">
        <v>0</v>
      </c>
    </row>
    <row r="95" spans="2:33" x14ac:dyDescent="0.25">
      <c r="B95" s="147" t="s">
        <v>40</v>
      </c>
      <c r="C95" s="138">
        <v>470</v>
      </c>
      <c r="D95" s="138">
        <v>5</v>
      </c>
      <c r="E95" s="138">
        <v>18</v>
      </c>
      <c r="F95" s="138">
        <v>338926</v>
      </c>
      <c r="M95" s="147" t="s">
        <v>40</v>
      </c>
      <c r="N95" s="138">
        <v>470</v>
      </c>
      <c r="O95" s="138">
        <v>4</v>
      </c>
      <c r="P95" s="138">
        <v>8</v>
      </c>
      <c r="Q95" s="138">
        <v>115020</v>
      </c>
      <c r="X95" s="147" t="s">
        <v>40</v>
      </c>
      <c r="Y95" s="138">
        <v>470</v>
      </c>
      <c r="Z95" s="138">
        <f t="shared" ref="Z95:AB96" si="32">D95+O95</f>
        <v>9</v>
      </c>
      <c r="AA95" s="138">
        <f t="shared" si="32"/>
        <v>26</v>
      </c>
      <c r="AB95" s="138">
        <f t="shared" si="32"/>
        <v>453946</v>
      </c>
    </row>
    <row r="96" spans="2:33" x14ac:dyDescent="0.25">
      <c r="B96" s="147" t="s">
        <v>48</v>
      </c>
      <c r="C96" s="138">
        <v>480</v>
      </c>
      <c r="D96" s="138">
        <v>3</v>
      </c>
      <c r="E96" s="138">
        <v>15</v>
      </c>
      <c r="F96" s="138">
        <v>229952</v>
      </c>
      <c r="M96" s="147" t="s">
        <v>48</v>
      </c>
      <c r="N96" s="138">
        <v>480</v>
      </c>
      <c r="O96" s="138">
        <v>1</v>
      </c>
      <c r="P96" s="138">
        <v>1</v>
      </c>
      <c r="Q96" s="138">
        <v>64817</v>
      </c>
      <c r="X96" s="147" t="s">
        <v>48</v>
      </c>
      <c r="Y96" s="138">
        <v>480</v>
      </c>
      <c r="Z96" s="138">
        <f t="shared" si="32"/>
        <v>4</v>
      </c>
      <c r="AA96" s="138">
        <f t="shared" si="32"/>
        <v>16</v>
      </c>
      <c r="AB96" s="138">
        <f t="shared" si="32"/>
        <v>294769</v>
      </c>
    </row>
    <row r="97" spans="2:29" x14ac:dyDescent="0.25">
      <c r="B97" s="521" t="s">
        <v>90</v>
      </c>
      <c r="C97" s="521"/>
      <c r="D97" s="142">
        <f>D94+D95+D96</f>
        <v>8</v>
      </c>
      <c r="E97" s="142">
        <f>E94+E95+E96</f>
        <v>33</v>
      </c>
      <c r="F97" s="142">
        <f>F94+F95+F96</f>
        <v>568878</v>
      </c>
      <c r="M97" s="521" t="s">
        <v>90</v>
      </c>
      <c r="N97" s="521"/>
      <c r="O97" s="142">
        <f>O94+O95+O96</f>
        <v>5</v>
      </c>
      <c r="P97" s="142">
        <f>P94+P95+P96</f>
        <v>9</v>
      </c>
      <c r="Q97" s="142">
        <f>Q94+Q95+Q96</f>
        <v>179837</v>
      </c>
      <c r="X97" s="521" t="s">
        <v>90</v>
      </c>
      <c r="Y97" s="521"/>
      <c r="Z97" s="142">
        <f>Z94+Z95+Z96</f>
        <v>13</v>
      </c>
      <c r="AA97" s="142">
        <f>AA94+AA95+AA96</f>
        <v>42</v>
      </c>
      <c r="AB97" s="142">
        <f>AB94+AB95+AB96</f>
        <v>748715</v>
      </c>
    </row>
    <row r="98" spans="2:29" ht="15.75" x14ac:dyDescent="0.25">
      <c r="X98" s="535" t="s">
        <v>221</v>
      </c>
      <c r="Y98" s="535"/>
      <c r="Z98" s="535"/>
      <c r="AA98" s="535"/>
      <c r="AB98" s="535"/>
      <c r="AC98" s="535"/>
    </row>
    <row r="99" spans="2:29" ht="49.15" customHeight="1" x14ac:dyDescent="0.3">
      <c r="B99" s="543" t="s">
        <v>217</v>
      </c>
      <c r="C99" s="543"/>
      <c r="D99" s="543"/>
      <c r="E99" s="543"/>
      <c r="F99" s="543"/>
      <c r="G99" s="543"/>
      <c r="H99" s="543"/>
      <c r="I99" s="543"/>
      <c r="J99" s="543"/>
      <c r="K99" s="543"/>
      <c r="M99" s="536" t="s">
        <v>217</v>
      </c>
      <c r="N99" s="536"/>
      <c r="O99" s="536"/>
      <c r="P99" s="536"/>
      <c r="Q99" s="536"/>
      <c r="R99" s="536"/>
      <c r="S99" s="536"/>
      <c r="T99" s="536"/>
      <c r="U99" s="536"/>
      <c r="V99" s="536"/>
      <c r="X99" s="146" t="s">
        <v>101</v>
      </c>
      <c r="Y99" s="154" t="s">
        <v>42</v>
      </c>
      <c r="Z99" s="146" t="s">
        <v>102</v>
      </c>
    </row>
    <row r="100" spans="2:29" x14ac:dyDescent="0.25">
      <c r="X100" s="138">
        <v>1</v>
      </c>
      <c r="Y100" s="138">
        <v>2</v>
      </c>
      <c r="Z100" s="138">
        <v>3</v>
      </c>
    </row>
    <row r="101" spans="2:29" ht="72.599999999999994" customHeight="1" x14ac:dyDescent="0.25">
      <c r="B101" s="527" t="s">
        <v>182</v>
      </c>
      <c r="C101" s="527" t="s">
        <v>183</v>
      </c>
      <c r="D101" s="527" t="s">
        <v>184</v>
      </c>
      <c r="E101" s="527" t="s">
        <v>202</v>
      </c>
      <c r="F101" s="527" t="s">
        <v>137</v>
      </c>
      <c r="G101" s="527" t="s">
        <v>218</v>
      </c>
      <c r="H101" s="527"/>
      <c r="I101" s="527"/>
      <c r="J101" s="527" t="s">
        <v>219</v>
      </c>
      <c r="M101" s="527" t="s">
        <v>182</v>
      </c>
      <c r="N101" s="527" t="s">
        <v>183</v>
      </c>
      <c r="O101" s="527" t="s">
        <v>184</v>
      </c>
      <c r="P101" s="527" t="s">
        <v>202</v>
      </c>
      <c r="Q101" s="527" t="s">
        <v>137</v>
      </c>
      <c r="R101" s="527" t="s">
        <v>218</v>
      </c>
      <c r="S101" s="527"/>
      <c r="T101" s="527"/>
      <c r="U101" s="527" t="s">
        <v>219</v>
      </c>
      <c r="X101" s="147" t="s">
        <v>103</v>
      </c>
      <c r="Y101" s="138">
        <v>208</v>
      </c>
      <c r="Z101" s="157">
        <v>9635388</v>
      </c>
    </row>
    <row r="102" spans="2:29" ht="25.5" x14ac:dyDescent="0.25">
      <c r="B102" s="527"/>
      <c r="C102" s="527"/>
      <c r="D102" s="527"/>
      <c r="E102" s="527"/>
      <c r="F102" s="527"/>
      <c r="G102" s="137" t="s">
        <v>62</v>
      </c>
      <c r="H102" s="137" t="s">
        <v>187</v>
      </c>
      <c r="I102" s="137" t="s">
        <v>188</v>
      </c>
      <c r="J102" s="527"/>
      <c r="M102" s="527"/>
      <c r="N102" s="527"/>
      <c r="O102" s="527"/>
      <c r="P102" s="527"/>
      <c r="Q102" s="527"/>
      <c r="R102" s="137" t="s">
        <v>62</v>
      </c>
      <c r="S102" s="137" t="s">
        <v>187</v>
      </c>
      <c r="T102" s="137" t="s">
        <v>188</v>
      </c>
      <c r="U102" s="527"/>
      <c r="X102" s="147" t="s">
        <v>104</v>
      </c>
      <c r="Y102" s="138">
        <v>67</v>
      </c>
      <c r="Z102" s="141">
        <v>1063211</v>
      </c>
    </row>
    <row r="103" spans="2:29" ht="25.5" x14ac:dyDescent="0.25">
      <c r="B103" s="138" t="s">
        <v>189</v>
      </c>
      <c r="C103" s="138" t="s">
        <v>190</v>
      </c>
      <c r="D103" s="138">
        <v>1</v>
      </c>
      <c r="E103" s="138">
        <v>2</v>
      </c>
      <c r="F103" s="138">
        <v>3</v>
      </c>
      <c r="G103" s="138">
        <v>4</v>
      </c>
      <c r="H103" s="138">
        <v>5</v>
      </c>
      <c r="I103" s="138">
        <v>6</v>
      </c>
      <c r="J103" s="138">
        <v>7</v>
      </c>
      <c r="M103" s="138" t="s">
        <v>189</v>
      </c>
      <c r="N103" s="138" t="s">
        <v>190</v>
      </c>
      <c r="O103" s="138">
        <v>1</v>
      </c>
      <c r="P103" s="138">
        <v>2</v>
      </c>
      <c r="Q103" s="138">
        <v>3</v>
      </c>
      <c r="R103" s="138">
        <v>4</v>
      </c>
      <c r="S103" s="138">
        <v>5</v>
      </c>
      <c r="T103" s="138">
        <v>6</v>
      </c>
      <c r="U103" s="138">
        <v>7</v>
      </c>
      <c r="X103" s="147" t="s">
        <v>105</v>
      </c>
      <c r="Y103" s="138">
        <v>0</v>
      </c>
      <c r="Z103" s="138">
        <v>0</v>
      </c>
    </row>
    <row r="104" spans="2:29" ht="25.5" x14ac:dyDescent="0.25">
      <c r="B104" s="532" t="s">
        <v>39</v>
      </c>
      <c r="C104" s="532"/>
      <c r="D104" s="532"/>
      <c r="E104" s="532"/>
      <c r="F104" s="532"/>
      <c r="G104" s="532"/>
      <c r="H104" s="532"/>
      <c r="I104" s="532"/>
      <c r="J104" s="532"/>
      <c r="M104" s="532" t="s">
        <v>39</v>
      </c>
      <c r="N104" s="532"/>
      <c r="O104" s="532"/>
      <c r="P104" s="532"/>
      <c r="Q104" s="532"/>
      <c r="R104" s="532"/>
      <c r="S104" s="532"/>
      <c r="T104" s="532"/>
      <c r="U104" s="532"/>
      <c r="X104" s="147" t="s">
        <v>106</v>
      </c>
      <c r="Y104" s="138">
        <v>9</v>
      </c>
      <c r="Z104" s="138">
        <v>1755040</v>
      </c>
    </row>
    <row r="105" spans="2:29" ht="25.5" x14ac:dyDescent="0.25">
      <c r="B105" s="529" t="s">
        <v>191</v>
      </c>
      <c r="C105" s="529"/>
      <c r="D105" s="529"/>
      <c r="E105" s="529"/>
      <c r="F105" s="529"/>
      <c r="G105" s="529"/>
      <c r="H105" s="529"/>
      <c r="I105" s="529"/>
      <c r="J105" s="529"/>
      <c r="M105" s="529" t="s">
        <v>191</v>
      </c>
      <c r="N105" s="529"/>
      <c r="O105" s="529"/>
      <c r="P105" s="529"/>
      <c r="Q105" s="529"/>
      <c r="R105" s="529"/>
      <c r="S105" s="529"/>
      <c r="T105" s="529"/>
      <c r="U105" s="529"/>
      <c r="X105" s="147" t="s">
        <v>107</v>
      </c>
      <c r="Y105" s="138">
        <v>0</v>
      </c>
      <c r="Z105" s="138">
        <v>0</v>
      </c>
    </row>
    <row r="106" spans="2:29" ht="25.5" x14ac:dyDescent="0.25">
      <c r="B106" s="139" t="s">
        <v>192</v>
      </c>
      <c r="C106" s="138">
        <v>10</v>
      </c>
      <c r="D106" s="138">
        <v>0</v>
      </c>
      <c r="E106" s="140"/>
      <c r="F106" s="138">
        <v>0</v>
      </c>
      <c r="G106" s="138">
        <v>0</v>
      </c>
      <c r="H106" s="138">
        <v>0</v>
      </c>
      <c r="I106" s="138">
        <v>0</v>
      </c>
      <c r="J106" s="138">
        <v>0</v>
      </c>
      <c r="M106" s="139" t="s">
        <v>192</v>
      </c>
      <c r="N106" s="138">
        <v>10</v>
      </c>
      <c r="O106" s="138">
        <v>1</v>
      </c>
      <c r="P106" s="140"/>
      <c r="Q106" s="138">
        <v>1</v>
      </c>
      <c r="R106" s="138">
        <v>1</v>
      </c>
      <c r="S106" s="138">
        <v>0</v>
      </c>
      <c r="T106" s="138">
        <v>0</v>
      </c>
      <c r="U106" s="138">
        <v>25630451</v>
      </c>
      <c r="X106" s="147" t="s">
        <v>108</v>
      </c>
      <c r="Y106" s="138">
        <v>41</v>
      </c>
      <c r="Z106" s="141">
        <v>4186107</v>
      </c>
    </row>
    <row r="107" spans="2:29" ht="25.5" x14ac:dyDescent="0.25">
      <c r="B107" s="139" t="s">
        <v>193</v>
      </c>
      <c r="C107" s="138">
        <v>20</v>
      </c>
      <c r="D107" s="138">
        <v>0</v>
      </c>
      <c r="E107" s="140"/>
      <c r="F107" s="138">
        <v>0</v>
      </c>
      <c r="G107" s="138">
        <v>0</v>
      </c>
      <c r="H107" s="138">
        <v>0</v>
      </c>
      <c r="I107" s="138">
        <v>0</v>
      </c>
      <c r="J107" s="138">
        <v>0</v>
      </c>
      <c r="M107" s="139" t="s">
        <v>193</v>
      </c>
      <c r="N107" s="138">
        <v>20</v>
      </c>
      <c r="O107" s="138">
        <v>0</v>
      </c>
      <c r="P107" s="140"/>
      <c r="Q107" s="138">
        <v>0</v>
      </c>
      <c r="R107" s="138">
        <v>0</v>
      </c>
      <c r="S107" s="138">
        <v>0</v>
      </c>
      <c r="T107" s="138">
        <v>0</v>
      </c>
      <c r="U107" s="138">
        <v>0</v>
      </c>
      <c r="X107" s="147" t="s">
        <v>109</v>
      </c>
      <c r="Y107" s="138">
        <v>63</v>
      </c>
      <c r="Z107" s="141">
        <v>67507156</v>
      </c>
    </row>
    <row r="108" spans="2:29" ht="25.5" x14ac:dyDescent="0.25">
      <c r="B108" s="139" t="s">
        <v>194</v>
      </c>
      <c r="C108" s="138">
        <v>30</v>
      </c>
      <c r="D108" s="138">
        <v>0</v>
      </c>
      <c r="E108" s="140"/>
      <c r="F108" s="138">
        <v>0</v>
      </c>
      <c r="G108" s="138">
        <v>0</v>
      </c>
      <c r="H108" s="138">
        <v>0</v>
      </c>
      <c r="I108" s="138">
        <v>0</v>
      </c>
      <c r="J108" s="138">
        <v>0</v>
      </c>
      <c r="M108" s="139" t="s">
        <v>194</v>
      </c>
      <c r="N108" s="138">
        <v>30</v>
      </c>
      <c r="O108" s="138">
        <v>0</v>
      </c>
      <c r="P108" s="140"/>
      <c r="Q108" s="138">
        <v>0</v>
      </c>
      <c r="R108" s="138">
        <v>0</v>
      </c>
      <c r="S108" s="138">
        <v>0</v>
      </c>
      <c r="T108" s="138">
        <v>0</v>
      </c>
      <c r="U108" s="138">
        <v>0</v>
      </c>
      <c r="X108" s="147" t="s">
        <v>110</v>
      </c>
      <c r="Y108" s="138">
        <v>53</v>
      </c>
      <c r="Z108" s="141">
        <v>26436621</v>
      </c>
    </row>
    <row r="109" spans="2:29" ht="25.5" x14ac:dyDescent="0.25">
      <c r="B109" s="139" t="s">
        <v>195</v>
      </c>
      <c r="C109" s="138">
        <v>40</v>
      </c>
      <c r="D109" s="138">
        <v>0</v>
      </c>
      <c r="E109" s="140"/>
      <c r="F109" s="138">
        <v>0</v>
      </c>
      <c r="G109" s="138">
        <v>0</v>
      </c>
      <c r="H109" s="138">
        <v>0</v>
      </c>
      <c r="I109" s="138">
        <v>0</v>
      </c>
      <c r="J109" s="138">
        <v>0</v>
      </c>
      <c r="M109" s="139" t="s">
        <v>195</v>
      </c>
      <c r="N109" s="138">
        <v>40</v>
      </c>
      <c r="O109" s="138">
        <v>0</v>
      </c>
      <c r="P109" s="140"/>
      <c r="Q109" s="138">
        <v>0</v>
      </c>
      <c r="R109" s="138">
        <v>0</v>
      </c>
      <c r="S109" s="138">
        <v>0</v>
      </c>
      <c r="T109" s="138">
        <v>0</v>
      </c>
      <c r="U109" s="138">
        <v>0</v>
      </c>
      <c r="X109" s="147" t="s">
        <v>111</v>
      </c>
      <c r="Y109" s="138">
        <v>21</v>
      </c>
      <c r="Z109" s="141">
        <v>1017875</v>
      </c>
    </row>
    <row r="110" spans="2:29" ht="25.5" x14ac:dyDescent="0.25">
      <c r="B110" s="521" t="s">
        <v>90</v>
      </c>
      <c r="C110" s="521"/>
      <c r="D110" s="142">
        <f>D106+D107+D108+D109</f>
        <v>0</v>
      </c>
      <c r="E110" s="140"/>
      <c r="F110" s="142">
        <f>F106+F107+F108+F109</f>
        <v>0</v>
      </c>
      <c r="G110" s="142">
        <f>G106+G107+G108+G109</f>
        <v>0</v>
      </c>
      <c r="H110" s="142">
        <v>0</v>
      </c>
      <c r="I110" s="142">
        <v>0</v>
      </c>
      <c r="J110" s="142">
        <f>J106+J107+J108+J109</f>
        <v>0</v>
      </c>
      <c r="M110" s="521" t="s">
        <v>90</v>
      </c>
      <c r="N110" s="521"/>
      <c r="O110" s="142">
        <f>O106+O107+O108+O109</f>
        <v>1</v>
      </c>
      <c r="P110" s="140"/>
      <c r="Q110" s="142">
        <f>Q106+Q107+Q108+Q109</f>
        <v>1</v>
      </c>
      <c r="R110" s="142">
        <f>R106+R107+R108+R109</f>
        <v>1</v>
      </c>
      <c r="S110" s="142">
        <f>S106+S107+S108+S109</f>
        <v>0</v>
      </c>
      <c r="T110" s="142">
        <f>T106+T107+T108+T109</f>
        <v>0</v>
      </c>
      <c r="U110" s="142">
        <f>U106+U107+U108+U109</f>
        <v>25630451</v>
      </c>
      <c r="X110" s="147" t="s">
        <v>112</v>
      </c>
      <c r="Y110" s="138">
        <v>0</v>
      </c>
      <c r="Z110" s="138">
        <v>0</v>
      </c>
    </row>
    <row r="111" spans="2:29" ht="25.5" x14ac:dyDescent="0.25">
      <c r="B111" s="529" t="s">
        <v>196</v>
      </c>
      <c r="C111" s="529"/>
      <c r="D111" s="529"/>
      <c r="E111" s="529"/>
      <c r="F111" s="529"/>
      <c r="G111" s="529"/>
      <c r="H111" s="529"/>
      <c r="I111" s="529"/>
      <c r="J111" s="529"/>
      <c r="M111" s="529" t="s">
        <v>196</v>
      </c>
      <c r="N111" s="529"/>
      <c r="O111" s="529"/>
      <c r="P111" s="529"/>
      <c r="Q111" s="529"/>
      <c r="R111" s="529"/>
      <c r="S111" s="529"/>
      <c r="T111" s="529"/>
      <c r="U111" s="529"/>
      <c r="X111" s="147" t="s">
        <v>113</v>
      </c>
      <c r="Y111" s="138">
        <v>0</v>
      </c>
      <c r="Z111" s="138">
        <v>0</v>
      </c>
    </row>
    <row r="112" spans="2:29" ht="25.5" x14ac:dyDescent="0.25">
      <c r="B112" s="139" t="s">
        <v>192</v>
      </c>
      <c r="C112" s="138">
        <v>50</v>
      </c>
      <c r="D112" s="138">
        <v>0</v>
      </c>
      <c r="E112" s="140"/>
      <c r="F112" s="138">
        <v>0</v>
      </c>
      <c r="G112" s="138">
        <v>0</v>
      </c>
      <c r="H112" s="138">
        <v>0</v>
      </c>
      <c r="I112" s="138">
        <v>0</v>
      </c>
      <c r="J112" s="138">
        <v>0</v>
      </c>
      <c r="M112" s="139" t="s">
        <v>192</v>
      </c>
      <c r="N112" s="138">
        <v>50</v>
      </c>
      <c r="O112" s="138">
        <v>24</v>
      </c>
      <c r="P112" s="140"/>
      <c r="Q112" s="138">
        <v>47</v>
      </c>
      <c r="R112" s="138">
        <v>47</v>
      </c>
      <c r="S112" s="138">
        <v>0</v>
      </c>
      <c r="T112" s="138">
        <v>0</v>
      </c>
      <c r="U112" s="204">
        <v>11456224</v>
      </c>
      <c r="X112" s="147" t="s">
        <v>114</v>
      </c>
      <c r="Y112" s="138">
        <v>0</v>
      </c>
      <c r="Z112" s="141">
        <v>0</v>
      </c>
    </row>
    <row r="113" spans="2:33" ht="25.5" x14ac:dyDescent="0.25">
      <c r="B113" s="139" t="s">
        <v>193</v>
      </c>
      <c r="C113" s="138">
        <v>60</v>
      </c>
      <c r="D113" s="138">
        <v>0</v>
      </c>
      <c r="E113" s="140"/>
      <c r="F113" s="138">
        <v>0</v>
      </c>
      <c r="G113" s="138">
        <v>0</v>
      </c>
      <c r="H113" s="138">
        <v>0</v>
      </c>
      <c r="I113" s="138">
        <v>0</v>
      </c>
      <c r="J113" s="138">
        <v>0</v>
      </c>
      <c r="M113" s="139" t="s">
        <v>193</v>
      </c>
      <c r="N113" s="138">
        <v>60</v>
      </c>
      <c r="O113" s="138">
        <v>0</v>
      </c>
      <c r="P113" s="140"/>
      <c r="Q113" s="138">
        <v>0</v>
      </c>
      <c r="R113" s="138">
        <v>0</v>
      </c>
      <c r="S113" s="138">
        <v>0</v>
      </c>
      <c r="T113" s="138">
        <v>0</v>
      </c>
      <c r="U113" s="138">
        <v>0</v>
      </c>
      <c r="X113" s="147" t="s">
        <v>115</v>
      </c>
      <c r="Y113" s="138">
        <v>0</v>
      </c>
      <c r="Z113" s="141">
        <v>0</v>
      </c>
    </row>
    <row r="114" spans="2:33" ht="22.5" x14ac:dyDescent="0.25">
      <c r="B114" s="139" t="s">
        <v>194</v>
      </c>
      <c r="C114" s="138">
        <v>70</v>
      </c>
      <c r="D114" s="138">
        <v>0</v>
      </c>
      <c r="E114" s="140"/>
      <c r="F114" s="138">
        <v>0</v>
      </c>
      <c r="G114" s="138">
        <v>0</v>
      </c>
      <c r="H114" s="138">
        <v>0</v>
      </c>
      <c r="I114" s="138">
        <v>0</v>
      </c>
      <c r="J114" s="138">
        <v>0</v>
      </c>
      <c r="M114" s="139" t="s">
        <v>194</v>
      </c>
      <c r="N114" s="138">
        <v>70</v>
      </c>
      <c r="O114" s="138">
        <v>0</v>
      </c>
      <c r="P114" s="140"/>
      <c r="Q114" s="138">
        <v>0</v>
      </c>
      <c r="R114" s="138">
        <v>0</v>
      </c>
      <c r="S114" s="138">
        <v>0</v>
      </c>
      <c r="T114" s="138">
        <v>0</v>
      </c>
      <c r="U114" s="138">
        <v>0</v>
      </c>
      <c r="X114" s="147" t="s">
        <v>116</v>
      </c>
      <c r="Y114" s="138">
        <v>22</v>
      </c>
      <c r="Z114" s="141">
        <v>3052910</v>
      </c>
    </row>
    <row r="115" spans="2:33" ht="22.5" x14ac:dyDescent="0.25">
      <c r="B115" s="139" t="s">
        <v>195</v>
      </c>
      <c r="C115" s="138">
        <v>80</v>
      </c>
      <c r="D115" s="138">
        <v>0</v>
      </c>
      <c r="E115" s="140"/>
      <c r="F115" s="138">
        <v>0</v>
      </c>
      <c r="G115" s="138">
        <v>0</v>
      </c>
      <c r="H115" s="138">
        <v>0</v>
      </c>
      <c r="I115" s="138">
        <v>0</v>
      </c>
      <c r="J115" s="138">
        <v>0</v>
      </c>
      <c r="M115" s="139" t="s">
        <v>195</v>
      </c>
      <c r="N115" s="138">
        <v>80</v>
      </c>
      <c r="O115" s="138">
        <v>0</v>
      </c>
      <c r="P115" s="140"/>
      <c r="Q115" s="138">
        <v>0</v>
      </c>
      <c r="R115" s="138">
        <v>0</v>
      </c>
      <c r="S115" s="138">
        <v>0</v>
      </c>
      <c r="T115" s="138">
        <v>0</v>
      </c>
      <c r="U115" s="138">
        <v>0</v>
      </c>
      <c r="X115" s="153" t="s">
        <v>90</v>
      </c>
      <c r="Y115" s="142">
        <f>Y101+Y102+Y103+Y104+Y105+Y106+Y107+Y108+Y109+Y110+Y111+Y112+Y113+Y114</f>
        <v>484</v>
      </c>
      <c r="Z115" s="144">
        <f>Z101+Z102+Z103+Z104+Z105+Z106+Z107+Z108+Z109+Z110+Z111+Z112+Z113+Z114</f>
        <v>114654308</v>
      </c>
    </row>
    <row r="116" spans="2:33" x14ac:dyDescent="0.25">
      <c r="B116" s="521" t="s">
        <v>90</v>
      </c>
      <c r="C116" s="521"/>
      <c r="D116" s="142">
        <f>D112+D113+D114+D115</f>
        <v>0</v>
      </c>
      <c r="E116" s="140"/>
      <c r="F116" s="142">
        <f>F112+F113+F114+F115</f>
        <v>0</v>
      </c>
      <c r="G116" s="142">
        <f>G112+G113+G115+G114</f>
        <v>0</v>
      </c>
      <c r="H116" s="142">
        <v>0</v>
      </c>
      <c r="I116" s="142">
        <v>0</v>
      </c>
      <c r="J116" s="142">
        <f>J112+J113+J114+J115</f>
        <v>0</v>
      </c>
      <c r="M116" s="521" t="s">
        <v>90</v>
      </c>
      <c r="N116" s="521"/>
      <c r="O116" s="142">
        <f>O112+O113+O114+O115</f>
        <v>24</v>
      </c>
      <c r="P116" s="140"/>
      <c r="Q116" s="142">
        <f>Q112+Q113+Q114+Q115</f>
        <v>47</v>
      </c>
      <c r="R116" s="142">
        <f>R112+R113+R114+R115</f>
        <v>47</v>
      </c>
      <c r="S116" s="142">
        <v>0</v>
      </c>
      <c r="T116" s="142">
        <v>0</v>
      </c>
      <c r="U116" s="142">
        <f>U112+U113+U114+U115</f>
        <v>11456224</v>
      </c>
    </row>
    <row r="117" spans="2:33" ht="15" customHeight="1" x14ac:dyDescent="0.3">
      <c r="B117" s="529" t="s">
        <v>197</v>
      </c>
      <c r="C117" s="529"/>
      <c r="D117" s="529"/>
      <c r="E117" s="529"/>
      <c r="F117" s="529"/>
      <c r="G117" s="529"/>
      <c r="H117" s="529"/>
      <c r="I117" s="529"/>
      <c r="J117" s="529"/>
      <c r="M117" s="529" t="s">
        <v>197</v>
      </c>
      <c r="N117" s="529"/>
      <c r="O117" s="529"/>
      <c r="P117" s="529"/>
      <c r="Q117" s="529"/>
      <c r="R117" s="529"/>
      <c r="S117" s="529"/>
      <c r="T117" s="529"/>
      <c r="U117" s="529"/>
      <c r="X117" s="536" t="s">
        <v>217</v>
      </c>
      <c r="Y117" s="536"/>
      <c r="Z117" s="536"/>
      <c r="AA117" s="536"/>
      <c r="AB117" s="536"/>
      <c r="AC117" s="536"/>
      <c r="AD117" s="536"/>
      <c r="AE117" s="536"/>
      <c r="AF117" s="536"/>
      <c r="AG117" s="536"/>
    </row>
    <row r="118" spans="2:33" ht="87.6" customHeight="1" x14ac:dyDescent="0.25">
      <c r="B118" s="139" t="s">
        <v>198</v>
      </c>
      <c r="C118" s="138">
        <v>90</v>
      </c>
      <c r="D118" s="140"/>
      <c r="E118" s="138">
        <v>1</v>
      </c>
      <c r="F118" s="138">
        <v>1</v>
      </c>
      <c r="G118" s="138">
        <v>1</v>
      </c>
      <c r="H118" s="138">
        <v>0</v>
      </c>
      <c r="I118" s="138">
        <v>0</v>
      </c>
      <c r="J118" s="138">
        <v>20744</v>
      </c>
      <c r="M118" s="139" t="s">
        <v>198</v>
      </c>
      <c r="N118" s="138">
        <v>90</v>
      </c>
      <c r="O118" s="140"/>
      <c r="P118" s="138">
        <v>172</v>
      </c>
      <c r="Q118" s="138">
        <v>215</v>
      </c>
      <c r="R118" s="138">
        <v>214</v>
      </c>
      <c r="S118" s="138">
        <v>0</v>
      </c>
      <c r="T118" s="138">
        <v>1</v>
      </c>
      <c r="U118" s="138">
        <v>8753133</v>
      </c>
      <c r="X118" s="527" t="s">
        <v>182</v>
      </c>
      <c r="Y118" s="527" t="s">
        <v>183</v>
      </c>
      <c r="Z118" s="527" t="s">
        <v>184</v>
      </c>
      <c r="AA118" s="527" t="s">
        <v>202</v>
      </c>
      <c r="AB118" s="527" t="s">
        <v>137</v>
      </c>
      <c r="AC118" s="527" t="s">
        <v>218</v>
      </c>
      <c r="AD118" s="527"/>
      <c r="AE118" s="527"/>
      <c r="AF118" s="527" t="s">
        <v>219</v>
      </c>
    </row>
    <row r="119" spans="2:33" ht="24" x14ac:dyDescent="0.25">
      <c r="B119" s="521" t="s">
        <v>90</v>
      </c>
      <c r="C119" s="521"/>
      <c r="D119" s="140"/>
      <c r="E119" s="142">
        <f>E118</f>
        <v>1</v>
      </c>
      <c r="F119" s="142">
        <f>F118</f>
        <v>1</v>
      </c>
      <c r="G119" s="142">
        <f>G118</f>
        <v>1</v>
      </c>
      <c r="H119" s="142">
        <v>0</v>
      </c>
      <c r="I119" s="142">
        <v>0</v>
      </c>
      <c r="J119" s="142">
        <f>J118</f>
        <v>20744</v>
      </c>
      <c r="M119" s="521" t="s">
        <v>90</v>
      </c>
      <c r="N119" s="521"/>
      <c r="O119" s="140"/>
      <c r="P119" s="142">
        <f t="shared" ref="P119:U119" si="33">P118</f>
        <v>172</v>
      </c>
      <c r="Q119" s="142">
        <f t="shared" si="33"/>
        <v>215</v>
      </c>
      <c r="R119" s="142">
        <f t="shared" si="33"/>
        <v>214</v>
      </c>
      <c r="S119" s="142">
        <f t="shared" si="33"/>
        <v>0</v>
      </c>
      <c r="T119" s="142">
        <f t="shared" si="33"/>
        <v>1</v>
      </c>
      <c r="U119" s="142">
        <f t="shared" si="33"/>
        <v>8753133</v>
      </c>
      <c r="X119" s="527"/>
      <c r="Y119" s="527"/>
      <c r="Z119" s="527"/>
      <c r="AA119" s="527"/>
      <c r="AB119" s="527"/>
      <c r="AC119" s="137" t="s">
        <v>62</v>
      </c>
      <c r="AD119" s="137" t="s">
        <v>187</v>
      </c>
      <c r="AE119" s="137" t="s">
        <v>188</v>
      </c>
      <c r="AF119" s="527"/>
    </row>
    <row r="120" spans="2:33" x14ac:dyDescent="0.25">
      <c r="B120" s="532" t="s">
        <v>40</v>
      </c>
      <c r="C120" s="532"/>
      <c r="D120" s="532"/>
      <c r="E120" s="532"/>
      <c r="F120" s="532"/>
      <c r="G120" s="532"/>
      <c r="H120" s="532"/>
      <c r="I120" s="532"/>
      <c r="J120" s="532"/>
      <c r="M120" s="532" t="s">
        <v>40</v>
      </c>
      <c r="N120" s="532"/>
      <c r="O120" s="532"/>
      <c r="P120" s="532"/>
      <c r="Q120" s="532"/>
      <c r="R120" s="532"/>
      <c r="S120" s="532"/>
      <c r="T120" s="532"/>
      <c r="U120" s="532"/>
      <c r="X120" s="138" t="s">
        <v>189</v>
      </c>
      <c r="Y120" s="138" t="s">
        <v>190</v>
      </c>
      <c r="Z120" s="138">
        <v>1</v>
      </c>
      <c r="AA120" s="138">
        <v>2</v>
      </c>
      <c r="AB120" s="138">
        <v>3</v>
      </c>
      <c r="AC120" s="138">
        <v>4</v>
      </c>
      <c r="AD120" s="138">
        <v>5</v>
      </c>
      <c r="AE120" s="138">
        <v>6</v>
      </c>
      <c r="AF120" s="138">
        <v>7</v>
      </c>
    </row>
    <row r="121" spans="2:33" x14ac:dyDescent="0.25">
      <c r="B121" s="529" t="s">
        <v>191</v>
      </c>
      <c r="C121" s="529"/>
      <c r="D121" s="529"/>
      <c r="E121" s="529"/>
      <c r="F121" s="529"/>
      <c r="G121" s="529"/>
      <c r="H121" s="529"/>
      <c r="I121" s="529"/>
      <c r="J121" s="529"/>
      <c r="M121" s="529" t="s">
        <v>191</v>
      </c>
      <c r="N121" s="529"/>
      <c r="O121" s="529"/>
      <c r="P121" s="529"/>
      <c r="Q121" s="529"/>
      <c r="R121" s="529"/>
      <c r="S121" s="529"/>
      <c r="T121" s="529"/>
      <c r="U121" s="529"/>
      <c r="X121" s="532" t="s">
        <v>39</v>
      </c>
      <c r="Y121" s="532"/>
      <c r="Z121" s="532"/>
      <c r="AA121" s="532"/>
      <c r="AB121" s="532"/>
      <c r="AC121" s="532"/>
      <c r="AD121" s="532"/>
      <c r="AE121" s="532"/>
      <c r="AF121" s="532"/>
    </row>
    <row r="122" spans="2:33" ht="22.5" x14ac:dyDescent="0.25">
      <c r="B122" s="139" t="s">
        <v>192</v>
      </c>
      <c r="C122" s="138">
        <v>100</v>
      </c>
      <c r="D122" s="138">
        <v>47</v>
      </c>
      <c r="E122" s="140"/>
      <c r="F122" s="138">
        <v>358</v>
      </c>
      <c r="G122" s="138">
        <v>348</v>
      </c>
      <c r="H122" s="138">
        <v>10</v>
      </c>
      <c r="I122" s="138">
        <v>0</v>
      </c>
      <c r="J122" s="141">
        <v>175986442</v>
      </c>
      <c r="M122" s="139" t="s">
        <v>192</v>
      </c>
      <c r="N122" s="138">
        <v>100</v>
      </c>
      <c r="O122" s="138">
        <v>40</v>
      </c>
      <c r="P122" s="140"/>
      <c r="Q122" s="138">
        <v>223</v>
      </c>
      <c r="R122" s="138">
        <v>223</v>
      </c>
      <c r="S122" s="138">
        <v>0</v>
      </c>
      <c r="T122" s="138">
        <v>0</v>
      </c>
      <c r="U122" s="141">
        <v>34093552</v>
      </c>
      <c r="X122" s="529" t="s">
        <v>191</v>
      </c>
      <c r="Y122" s="529"/>
      <c r="Z122" s="529"/>
      <c r="AA122" s="529"/>
      <c r="AB122" s="529"/>
      <c r="AC122" s="529"/>
      <c r="AD122" s="529"/>
      <c r="AE122" s="529"/>
      <c r="AF122" s="529"/>
    </row>
    <row r="123" spans="2:33" ht="22.5" x14ac:dyDescent="0.25">
      <c r="B123" s="139" t="s">
        <v>193</v>
      </c>
      <c r="C123" s="138">
        <v>110</v>
      </c>
      <c r="D123" s="138">
        <v>0</v>
      </c>
      <c r="E123" s="140"/>
      <c r="F123" s="138">
        <v>0</v>
      </c>
      <c r="G123" s="138">
        <v>0</v>
      </c>
      <c r="H123" s="138">
        <v>0</v>
      </c>
      <c r="I123" s="138">
        <v>0</v>
      </c>
      <c r="J123" s="138">
        <v>0</v>
      </c>
      <c r="M123" s="139" t="s">
        <v>193</v>
      </c>
      <c r="N123" s="138">
        <v>110</v>
      </c>
      <c r="O123" s="138">
        <v>0</v>
      </c>
      <c r="P123" s="140"/>
      <c r="Q123" s="138">
        <v>0</v>
      </c>
      <c r="R123" s="138">
        <v>0</v>
      </c>
      <c r="S123" s="138">
        <v>0</v>
      </c>
      <c r="T123" s="138">
        <v>0</v>
      </c>
      <c r="U123" s="138">
        <v>0</v>
      </c>
      <c r="X123" s="139" t="s">
        <v>192</v>
      </c>
      <c r="Y123" s="138">
        <v>10</v>
      </c>
      <c r="Z123" s="138">
        <f>D106+O106</f>
        <v>1</v>
      </c>
      <c r="AA123" s="140"/>
      <c r="AB123" s="138">
        <f>F106+Q106</f>
        <v>1</v>
      </c>
      <c r="AC123" s="138">
        <f>G106+R106</f>
        <v>1</v>
      </c>
      <c r="AD123" s="138">
        <f>H106+S106</f>
        <v>0</v>
      </c>
      <c r="AE123" s="138">
        <f>I106+T106</f>
        <v>0</v>
      </c>
      <c r="AF123" s="138">
        <f>J106+U106</f>
        <v>25630451</v>
      </c>
    </row>
    <row r="124" spans="2:33" ht="22.5" x14ac:dyDescent="0.25">
      <c r="B124" s="139" t="s">
        <v>194</v>
      </c>
      <c r="C124" s="138">
        <v>120</v>
      </c>
      <c r="D124" s="138">
        <v>7</v>
      </c>
      <c r="E124" s="140"/>
      <c r="F124" s="138">
        <v>12</v>
      </c>
      <c r="G124" s="138">
        <v>11</v>
      </c>
      <c r="H124" s="138">
        <v>0</v>
      </c>
      <c r="I124" s="138">
        <v>1</v>
      </c>
      <c r="J124" s="141">
        <v>6683080</v>
      </c>
      <c r="M124" s="139" t="s">
        <v>194</v>
      </c>
      <c r="N124" s="138">
        <v>120</v>
      </c>
      <c r="O124" s="138">
        <v>2</v>
      </c>
      <c r="P124" s="140"/>
      <c r="Q124" s="138">
        <v>2</v>
      </c>
      <c r="R124" s="138">
        <v>1</v>
      </c>
      <c r="S124" s="138">
        <v>1</v>
      </c>
      <c r="T124" s="138">
        <v>0</v>
      </c>
      <c r="U124" s="141">
        <v>5561392</v>
      </c>
      <c r="X124" s="139" t="s">
        <v>193</v>
      </c>
      <c r="Y124" s="138">
        <v>20</v>
      </c>
      <c r="Z124" s="138">
        <v>0</v>
      </c>
      <c r="AA124" s="140"/>
      <c r="AB124" s="138">
        <v>0</v>
      </c>
      <c r="AC124" s="138">
        <v>0</v>
      </c>
      <c r="AD124" s="138">
        <v>0</v>
      </c>
      <c r="AE124" s="138">
        <v>0</v>
      </c>
      <c r="AF124" s="138">
        <v>0</v>
      </c>
    </row>
    <row r="125" spans="2:33" ht="22.5" x14ac:dyDescent="0.25">
      <c r="B125" s="139" t="s">
        <v>195</v>
      </c>
      <c r="C125" s="138">
        <v>130</v>
      </c>
      <c r="D125" s="138">
        <v>0</v>
      </c>
      <c r="E125" s="140"/>
      <c r="F125" s="138">
        <v>0</v>
      </c>
      <c r="G125" s="138">
        <v>0</v>
      </c>
      <c r="H125" s="138">
        <v>0</v>
      </c>
      <c r="I125" s="138">
        <v>0</v>
      </c>
      <c r="J125" s="138">
        <v>0</v>
      </c>
      <c r="M125" s="139" t="s">
        <v>195</v>
      </c>
      <c r="N125" s="138">
        <v>130</v>
      </c>
      <c r="O125" s="138">
        <v>0</v>
      </c>
      <c r="P125" s="140"/>
      <c r="Q125" s="138">
        <v>0</v>
      </c>
      <c r="R125" s="138">
        <v>0</v>
      </c>
      <c r="S125" s="138">
        <v>0</v>
      </c>
      <c r="T125" s="138">
        <v>0</v>
      </c>
      <c r="U125" s="138">
        <v>0</v>
      </c>
      <c r="X125" s="139" t="s">
        <v>194</v>
      </c>
      <c r="Y125" s="138">
        <v>30</v>
      </c>
      <c r="Z125" s="138">
        <v>0</v>
      </c>
      <c r="AA125" s="140"/>
      <c r="AB125" s="138">
        <v>0</v>
      </c>
      <c r="AC125" s="138">
        <v>0</v>
      </c>
      <c r="AD125" s="138">
        <v>0</v>
      </c>
      <c r="AE125" s="138">
        <v>0</v>
      </c>
      <c r="AF125" s="138">
        <v>0</v>
      </c>
    </row>
    <row r="126" spans="2:33" ht="22.5" x14ac:dyDescent="0.25">
      <c r="B126" s="521" t="s">
        <v>90</v>
      </c>
      <c r="C126" s="521"/>
      <c r="D126" s="142">
        <f>D122+D123+D124+D125</f>
        <v>54</v>
      </c>
      <c r="E126" s="140"/>
      <c r="F126" s="142">
        <f>F122+F123+F124+F125</f>
        <v>370</v>
      </c>
      <c r="G126" s="142">
        <f>G122+G123+G124+G125</f>
        <v>359</v>
      </c>
      <c r="H126" s="142">
        <f>H122+H123+H124+H125</f>
        <v>10</v>
      </c>
      <c r="I126" s="142">
        <f>I122+I123+I124+I125</f>
        <v>1</v>
      </c>
      <c r="J126" s="144">
        <f>J122+J123+J124+J125</f>
        <v>182669522</v>
      </c>
      <c r="M126" s="521" t="s">
        <v>90</v>
      </c>
      <c r="N126" s="521"/>
      <c r="O126" s="142">
        <f>O122+O123+O124+O125</f>
        <v>42</v>
      </c>
      <c r="P126" s="140"/>
      <c r="Q126" s="142">
        <f>Q122+Q123+Q124+Q125</f>
        <v>225</v>
      </c>
      <c r="R126" s="142">
        <f>R122+R123+R124+R125</f>
        <v>224</v>
      </c>
      <c r="S126" s="142">
        <f>S122+S123+S124+S125</f>
        <v>1</v>
      </c>
      <c r="T126" s="142">
        <v>0</v>
      </c>
      <c r="U126" s="144">
        <f>U122+U123+U124+U125</f>
        <v>39654944</v>
      </c>
      <c r="X126" s="139" t="s">
        <v>195</v>
      </c>
      <c r="Y126" s="138">
        <v>40</v>
      </c>
      <c r="Z126" s="138">
        <v>0</v>
      </c>
      <c r="AA126" s="140"/>
      <c r="AB126" s="138">
        <v>0</v>
      </c>
      <c r="AC126" s="138">
        <v>0</v>
      </c>
      <c r="AD126" s="138">
        <v>0</v>
      </c>
      <c r="AE126" s="138">
        <v>0</v>
      </c>
      <c r="AF126" s="138">
        <v>0</v>
      </c>
    </row>
    <row r="127" spans="2:33" x14ac:dyDescent="0.25">
      <c r="B127" s="529" t="s">
        <v>196</v>
      </c>
      <c r="C127" s="529"/>
      <c r="D127" s="529"/>
      <c r="E127" s="529"/>
      <c r="F127" s="529"/>
      <c r="G127" s="529"/>
      <c r="H127" s="529"/>
      <c r="I127" s="529"/>
      <c r="J127" s="529"/>
      <c r="M127" s="529" t="s">
        <v>196</v>
      </c>
      <c r="N127" s="529"/>
      <c r="O127" s="529"/>
      <c r="P127" s="529"/>
      <c r="Q127" s="529"/>
      <c r="R127" s="529"/>
      <c r="S127" s="529"/>
      <c r="T127" s="529"/>
      <c r="U127" s="529"/>
      <c r="X127" s="521" t="s">
        <v>90</v>
      </c>
      <c r="Y127" s="521"/>
      <c r="Z127" s="142">
        <f>Z123+Z124+Z125+Z126</f>
        <v>1</v>
      </c>
      <c r="AA127" s="140"/>
      <c r="AB127" s="142">
        <f>AB123+AB124+AB125+AB126</f>
        <v>1</v>
      </c>
      <c r="AC127" s="142">
        <f>AC123+AC124+AC125+AC126</f>
        <v>1</v>
      </c>
      <c r="AD127" s="142">
        <v>0</v>
      </c>
      <c r="AE127" s="142">
        <v>0</v>
      </c>
      <c r="AF127" s="142">
        <f>AF123+AF124+AF125+AF126</f>
        <v>25630451</v>
      </c>
    </row>
    <row r="128" spans="2:33" ht="22.5" x14ac:dyDescent="0.25">
      <c r="B128" s="139" t="s">
        <v>192</v>
      </c>
      <c r="C128" s="138">
        <v>140</v>
      </c>
      <c r="D128" s="138">
        <v>32</v>
      </c>
      <c r="E128" s="140"/>
      <c r="F128" s="138">
        <v>54</v>
      </c>
      <c r="G128" s="138">
        <v>48</v>
      </c>
      <c r="H128" s="138">
        <v>6</v>
      </c>
      <c r="I128" s="138">
        <v>0</v>
      </c>
      <c r="J128" s="141">
        <v>2083086</v>
      </c>
      <c r="M128" s="139" t="s">
        <v>192</v>
      </c>
      <c r="N128" s="138">
        <v>140</v>
      </c>
      <c r="O128" s="138">
        <v>57</v>
      </c>
      <c r="P128" s="140"/>
      <c r="Q128" s="138">
        <v>213</v>
      </c>
      <c r="R128" s="138">
        <v>213</v>
      </c>
      <c r="S128" s="138">
        <v>0</v>
      </c>
      <c r="T128" s="138">
        <v>0</v>
      </c>
      <c r="U128" s="141">
        <v>3975149</v>
      </c>
      <c r="X128" s="529" t="s">
        <v>196</v>
      </c>
      <c r="Y128" s="529"/>
      <c r="Z128" s="529"/>
      <c r="AA128" s="529"/>
      <c r="AB128" s="529"/>
      <c r="AC128" s="529"/>
      <c r="AD128" s="529"/>
      <c r="AE128" s="529"/>
      <c r="AF128" s="529"/>
    </row>
    <row r="129" spans="2:33" ht="22.5" x14ac:dyDescent="0.25">
      <c r="B129" s="139" t="s">
        <v>193</v>
      </c>
      <c r="C129" s="138">
        <v>150</v>
      </c>
      <c r="D129" s="138">
        <v>0</v>
      </c>
      <c r="E129" s="140"/>
      <c r="F129" s="138">
        <v>0</v>
      </c>
      <c r="G129" s="138">
        <v>0</v>
      </c>
      <c r="H129" s="138">
        <v>0</v>
      </c>
      <c r="I129" s="138">
        <v>0</v>
      </c>
      <c r="J129" s="141">
        <v>0</v>
      </c>
      <c r="M129" s="139" t="s">
        <v>193</v>
      </c>
      <c r="N129" s="138">
        <v>150</v>
      </c>
      <c r="O129" s="138">
        <v>0</v>
      </c>
      <c r="P129" s="140"/>
      <c r="Q129" s="138">
        <v>0</v>
      </c>
      <c r="R129" s="138">
        <v>0</v>
      </c>
      <c r="S129" s="138">
        <v>0</v>
      </c>
      <c r="T129" s="138">
        <v>0</v>
      </c>
      <c r="U129" s="141">
        <v>0</v>
      </c>
      <c r="X129" s="139" t="s">
        <v>192</v>
      </c>
      <c r="Y129" s="138">
        <v>50</v>
      </c>
      <c r="Z129" s="138">
        <f>D112+O112</f>
        <v>24</v>
      </c>
      <c r="AA129" s="140"/>
      <c r="AB129" s="138">
        <f>F112+Q112</f>
        <v>47</v>
      </c>
      <c r="AC129" s="138">
        <f>G112+R112</f>
        <v>47</v>
      </c>
      <c r="AD129" s="138">
        <f>H112+S112</f>
        <v>0</v>
      </c>
      <c r="AE129" s="138">
        <f>I112+T112</f>
        <v>0</v>
      </c>
      <c r="AF129" s="138">
        <f>J112+U112</f>
        <v>11456224</v>
      </c>
    </row>
    <row r="130" spans="2:33" ht="22.5" x14ac:dyDescent="0.25">
      <c r="B130" s="139" t="s">
        <v>194</v>
      </c>
      <c r="C130" s="138">
        <v>160</v>
      </c>
      <c r="D130" s="138">
        <v>3</v>
      </c>
      <c r="E130" s="140"/>
      <c r="F130" s="138">
        <v>3</v>
      </c>
      <c r="G130" s="138">
        <v>1</v>
      </c>
      <c r="H130" s="138">
        <v>2</v>
      </c>
      <c r="I130" s="138">
        <v>0</v>
      </c>
      <c r="J130" s="141">
        <v>83681</v>
      </c>
      <c r="M130" s="139" t="s">
        <v>194</v>
      </c>
      <c r="N130" s="138">
        <v>160</v>
      </c>
      <c r="O130" s="138">
        <v>0</v>
      </c>
      <c r="P130" s="140"/>
      <c r="Q130" s="138">
        <v>0</v>
      </c>
      <c r="R130" s="138">
        <v>0</v>
      </c>
      <c r="S130" s="138">
        <v>0</v>
      </c>
      <c r="T130" s="138">
        <v>0</v>
      </c>
      <c r="U130" s="141">
        <v>0</v>
      </c>
      <c r="X130" s="139" t="s">
        <v>193</v>
      </c>
      <c r="Y130" s="138">
        <v>60</v>
      </c>
      <c r="Z130" s="138">
        <v>0</v>
      </c>
      <c r="AA130" s="140"/>
      <c r="AB130" s="138">
        <v>0</v>
      </c>
      <c r="AC130" s="138">
        <v>0</v>
      </c>
      <c r="AD130" s="138">
        <v>0</v>
      </c>
      <c r="AE130" s="138">
        <v>0</v>
      </c>
      <c r="AF130" s="138">
        <v>0</v>
      </c>
    </row>
    <row r="131" spans="2:33" ht="22.5" x14ac:dyDescent="0.25">
      <c r="B131" s="139" t="s">
        <v>195</v>
      </c>
      <c r="C131" s="138">
        <v>170</v>
      </c>
      <c r="D131" s="138">
        <v>0</v>
      </c>
      <c r="E131" s="140"/>
      <c r="F131" s="138">
        <v>0</v>
      </c>
      <c r="G131" s="138">
        <v>0</v>
      </c>
      <c r="H131" s="138">
        <v>0</v>
      </c>
      <c r="I131" s="138">
        <v>0</v>
      </c>
      <c r="J131" s="138">
        <v>0</v>
      </c>
      <c r="M131" s="139" t="s">
        <v>195</v>
      </c>
      <c r="N131" s="138">
        <v>170</v>
      </c>
      <c r="O131" s="138">
        <v>0</v>
      </c>
      <c r="P131" s="140"/>
      <c r="Q131" s="138">
        <v>0</v>
      </c>
      <c r="R131" s="138">
        <v>0</v>
      </c>
      <c r="S131" s="138">
        <v>0</v>
      </c>
      <c r="T131" s="138">
        <v>0</v>
      </c>
      <c r="U131" s="138">
        <v>0</v>
      </c>
      <c r="X131" s="139" t="s">
        <v>194</v>
      </c>
      <c r="Y131" s="138">
        <v>70</v>
      </c>
      <c r="Z131" s="138">
        <v>0</v>
      </c>
      <c r="AA131" s="140"/>
      <c r="AB131" s="138">
        <v>0</v>
      </c>
      <c r="AC131" s="138">
        <v>0</v>
      </c>
      <c r="AD131" s="138">
        <v>0</v>
      </c>
      <c r="AE131" s="138">
        <v>0</v>
      </c>
      <c r="AF131" s="138">
        <f>J114+U114</f>
        <v>0</v>
      </c>
    </row>
    <row r="132" spans="2:33" ht="22.5" x14ac:dyDescent="0.25">
      <c r="B132" s="521" t="s">
        <v>90</v>
      </c>
      <c r="C132" s="521"/>
      <c r="D132" s="142">
        <f>D128+D129+D130+D131</f>
        <v>35</v>
      </c>
      <c r="E132" s="140"/>
      <c r="F132" s="142">
        <f>F128+F129+F130+F131</f>
        <v>57</v>
      </c>
      <c r="G132" s="142">
        <f>G128+G129+G130+G131</f>
        <v>49</v>
      </c>
      <c r="H132" s="142">
        <f>H128+H129+H130+H131</f>
        <v>8</v>
      </c>
      <c r="I132" s="142">
        <f>I128+I129+I130+I131</f>
        <v>0</v>
      </c>
      <c r="J132" s="144">
        <f>J128+J129+J130+J131</f>
        <v>2166767</v>
      </c>
      <c r="M132" s="521" t="s">
        <v>90</v>
      </c>
      <c r="N132" s="521"/>
      <c r="O132" s="142">
        <f>O128+O129+O130+O131</f>
        <v>57</v>
      </c>
      <c r="P132" s="140"/>
      <c r="Q132" s="142">
        <f>Q128+Q129+Q130+Q131</f>
        <v>213</v>
      </c>
      <c r="R132" s="142">
        <f>R128+R129+R130+R131</f>
        <v>213</v>
      </c>
      <c r="S132" s="142">
        <f>S128+S129+S130+S131</f>
        <v>0</v>
      </c>
      <c r="T132" s="142">
        <v>0</v>
      </c>
      <c r="U132" s="144">
        <f>U128+U129+U130+U131</f>
        <v>3975149</v>
      </c>
      <c r="X132" s="139" t="s">
        <v>195</v>
      </c>
      <c r="Y132" s="138">
        <v>80</v>
      </c>
      <c r="Z132" s="138">
        <v>0</v>
      </c>
      <c r="AA132" s="140"/>
      <c r="AB132" s="138">
        <v>0</v>
      </c>
      <c r="AC132" s="138">
        <v>0</v>
      </c>
      <c r="AD132" s="138">
        <v>0</v>
      </c>
      <c r="AE132" s="138">
        <v>0</v>
      </c>
      <c r="AF132" s="138">
        <v>0</v>
      </c>
    </row>
    <row r="133" spans="2:33" ht="15" customHeight="1" x14ac:dyDescent="0.25">
      <c r="B133" s="529" t="s">
        <v>197</v>
      </c>
      <c r="C133" s="529"/>
      <c r="D133" s="529"/>
      <c r="E133" s="529"/>
      <c r="F133" s="529"/>
      <c r="G133" s="529"/>
      <c r="H133" s="529"/>
      <c r="I133" s="529"/>
      <c r="J133" s="529"/>
      <c r="M133" s="529" t="s">
        <v>197</v>
      </c>
      <c r="N133" s="529"/>
      <c r="O133" s="529"/>
      <c r="P133" s="529"/>
      <c r="Q133" s="529"/>
      <c r="R133" s="529"/>
      <c r="S133" s="529"/>
      <c r="T133" s="529"/>
      <c r="U133" s="529"/>
      <c r="X133" s="521" t="s">
        <v>90</v>
      </c>
      <c r="Y133" s="521"/>
      <c r="Z133" s="142">
        <f>Z129+Z130+Z131+Z132</f>
        <v>24</v>
      </c>
      <c r="AA133" s="140"/>
      <c r="AB133" s="142">
        <f>AB129+AB130+AB131+AB132</f>
        <v>47</v>
      </c>
      <c r="AC133" s="142">
        <f>AC129+AC130+AC131+AC132</f>
        <v>47</v>
      </c>
      <c r="AD133" s="142">
        <v>0</v>
      </c>
      <c r="AE133" s="142">
        <v>0</v>
      </c>
      <c r="AF133" s="142">
        <f>AF129+AF130+AF131+AF132</f>
        <v>11456224</v>
      </c>
    </row>
    <row r="134" spans="2:33" ht="57.75" x14ac:dyDescent="0.25">
      <c r="B134" s="139" t="s">
        <v>198</v>
      </c>
      <c r="C134" s="138">
        <v>180</v>
      </c>
      <c r="D134" s="140"/>
      <c r="E134" s="138">
        <v>31</v>
      </c>
      <c r="F134" s="138">
        <v>42</v>
      </c>
      <c r="G134" s="138">
        <v>40</v>
      </c>
      <c r="H134" s="138">
        <v>2</v>
      </c>
      <c r="I134" s="138">
        <v>0</v>
      </c>
      <c r="J134" s="141">
        <v>629810</v>
      </c>
      <c r="M134" s="139" t="s">
        <v>198</v>
      </c>
      <c r="N134" s="138">
        <v>180</v>
      </c>
      <c r="O134" s="140"/>
      <c r="P134" s="138">
        <v>282</v>
      </c>
      <c r="Q134" s="138">
        <v>467</v>
      </c>
      <c r="R134" s="138">
        <v>458</v>
      </c>
      <c r="S134" s="138">
        <v>9</v>
      </c>
      <c r="T134" s="138">
        <v>0</v>
      </c>
      <c r="U134" s="141">
        <v>4880277</v>
      </c>
      <c r="X134" s="529" t="s">
        <v>197</v>
      </c>
      <c r="Y134" s="529"/>
      <c r="Z134" s="529"/>
      <c r="AA134" s="529"/>
      <c r="AB134" s="529"/>
      <c r="AC134" s="529"/>
      <c r="AD134" s="529"/>
      <c r="AE134" s="529"/>
      <c r="AF134" s="529"/>
    </row>
    <row r="135" spans="2:33" ht="57.75" x14ac:dyDescent="0.25">
      <c r="B135" s="521" t="s">
        <v>90</v>
      </c>
      <c r="C135" s="521"/>
      <c r="D135" s="140"/>
      <c r="E135" s="142">
        <f>E134</f>
        <v>31</v>
      </c>
      <c r="F135" s="142">
        <f>F134</f>
        <v>42</v>
      </c>
      <c r="G135" s="142">
        <f>G134</f>
        <v>40</v>
      </c>
      <c r="H135" s="142">
        <f>H134</f>
        <v>2</v>
      </c>
      <c r="I135" s="142">
        <v>0</v>
      </c>
      <c r="J135" s="144">
        <f>J134</f>
        <v>629810</v>
      </c>
      <c r="M135" s="521" t="s">
        <v>90</v>
      </c>
      <c r="N135" s="521"/>
      <c r="O135" s="140"/>
      <c r="P135" s="142">
        <f t="shared" ref="P135:U135" si="34">P134</f>
        <v>282</v>
      </c>
      <c r="Q135" s="142">
        <f t="shared" si="34"/>
        <v>467</v>
      </c>
      <c r="R135" s="142">
        <f t="shared" si="34"/>
        <v>458</v>
      </c>
      <c r="S135" s="142">
        <f t="shared" si="34"/>
        <v>9</v>
      </c>
      <c r="T135" s="142">
        <f t="shared" si="34"/>
        <v>0</v>
      </c>
      <c r="U135" s="144">
        <f t="shared" si="34"/>
        <v>4880277</v>
      </c>
      <c r="X135" s="139" t="s">
        <v>198</v>
      </c>
      <c r="Y135" s="138">
        <v>90</v>
      </c>
      <c r="Z135" s="140"/>
      <c r="AA135" s="138">
        <f t="shared" ref="AA135:AF135" si="35">E118+P118</f>
        <v>173</v>
      </c>
      <c r="AB135" s="138">
        <f t="shared" si="35"/>
        <v>216</v>
      </c>
      <c r="AC135" s="138">
        <f t="shared" si="35"/>
        <v>215</v>
      </c>
      <c r="AD135" s="138">
        <f t="shared" si="35"/>
        <v>0</v>
      </c>
      <c r="AE135" s="138">
        <f t="shared" si="35"/>
        <v>1</v>
      </c>
      <c r="AF135" s="138">
        <f t="shared" si="35"/>
        <v>8773877</v>
      </c>
    </row>
    <row r="136" spans="2:33" x14ac:dyDescent="0.25">
      <c r="B136" s="532" t="s">
        <v>48</v>
      </c>
      <c r="C136" s="532"/>
      <c r="D136" s="532"/>
      <c r="E136" s="532"/>
      <c r="F136" s="532"/>
      <c r="G136" s="532"/>
      <c r="H136" s="532"/>
      <c r="I136" s="532"/>
      <c r="J136" s="532"/>
      <c r="M136" s="532" t="s">
        <v>48</v>
      </c>
      <c r="N136" s="532"/>
      <c r="O136" s="532"/>
      <c r="P136" s="532"/>
      <c r="Q136" s="532"/>
      <c r="R136" s="532"/>
      <c r="S136" s="532"/>
      <c r="T136" s="532"/>
      <c r="U136" s="532"/>
      <c r="X136" s="521" t="s">
        <v>90</v>
      </c>
      <c r="Y136" s="521"/>
      <c r="Z136" s="140"/>
      <c r="AA136" s="142">
        <f t="shared" ref="AA136:AF136" si="36">AA135</f>
        <v>173</v>
      </c>
      <c r="AB136" s="142">
        <f t="shared" si="36"/>
        <v>216</v>
      </c>
      <c r="AC136" s="142">
        <f t="shared" si="36"/>
        <v>215</v>
      </c>
      <c r="AD136" s="142">
        <f t="shared" si="36"/>
        <v>0</v>
      </c>
      <c r="AE136" s="142">
        <f t="shared" si="36"/>
        <v>1</v>
      </c>
      <c r="AF136" s="142">
        <f t="shared" si="36"/>
        <v>8773877</v>
      </c>
      <c r="AG136" s="292"/>
    </row>
    <row r="137" spans="2:33" x14ac:dyDescent="0.25">
      <c r="B137" s="529" t="s">
        <v>191</v>
      </c>
      <c r="C137" s="529"/>
      <c r="D137" s="529"/>
      <c r="E137" s="529"/>
      <c r="F137" s="529"/>
      <c r="G137" s="529"/>
      <c r="H137" s="529"/>
      <c r="I137" s="529"/>
      <c r="J137" s="529"/>
      <c r="M137" s="529" t="s">
        <v>191</v>
      </c>
      <c r="N137" s="529"/>
      <c r="O137" s="529"/>
      <c r="P137" s="529"/>
      <c r="Q137" s="529"/>
      <c r="R137" s="529"/>
      <c r="S137" s="529"/>
      <c r="T137" s="529"/>
      <c r="U137" s="529"/>
      <c r="X137" s="532" t="s">
        <v>40</v>
      </c>
      <c r="Y137" s="532"/>
      <c r="Z137" s="532"/>
      <c r="AA137" s="532"/>
      <c r="AB137" s="532"/>
      <c r="AC137" s="532"/>
      <c r="AD137" s="532"/>
      <c r="AE137" s="532"/>
      <c r="AF137" s="532"/>
    </row>
    <row r="138" spans="2:33" ht="22.5" x14ac:dyDescent="0.25">
      <c r="B138" s="139" t="s">
        <v>192</v>
      </c>
      <c r="C138" s="138">
        <v>190</v>
      </c>
      <c r="D138" s="138">
        <v>20</v>
      </c>
      <c r="E138" s="140"/>
      <c r="F138" s="138">
        <v>93</v>
      </c>
      <c r="G138" s="138">
        <v>92</v>
      </c>
      <c r="H138" s="138">
        <v>1</v>
      </c>
      <c r="I138" s="138">
        <v>0</v>
      </c>
      <c r="J138" s="141">
        <v>29447280</v>
      </c>
      <c r="M138" s="139" t="s">
        <v>192</v>
      </c>
      <c r="N138" s="138">
        <v>190</v>
      </c>
      <c r="O138" s="138">
        <v>16</v>
      </c>
      <c r="P138" s="140"/>
      <c r="Q138" s="138">
        <v>79</v>
      </c>
      <c r="R138" s="138">
        <v>79</v>
      </c>
      <c r="S138" s="138">
        <v>0</v>
      </c>
      <c r="T138" s="138">
        <v>0</v>
      </c>
      <c r="U138" s="141">
        <v>44234041</v>
      </c>
      <c r="X138" s="529" t="s">
        <v>191</v>
      </c>
      <c r="Y138" s="529"/>
      <c r="Z138" s="529"/>
      <c r="AA138" s="529"/>
      <c r="AB138" s="529"/>
      <c r="AC138" s="529"/>
      <c r="AD138" s="529"/>
      <c r="AE138" s="529"/>
      <c r="AF138" s="529"/>
    </row>
    <row r="139" spans="2:33" ht="22.5" x14ac:dyDescent="0.25">
      <c r="B139" s="139" t="s">
        <v>193</v>
      </c>
      <c r="C139" s="138">
        <v>200</v>
      </c>
      <c r="D139" s="138">
        <v>0</v>
      </c>
      <c r="E139" s="140"/>
      <c r="F139" s="138">
        <v>0</v>
      </c>
      <c r="G139" s="138">
        <v>0</v>
      </c>
      <c r="H139" s="138">
        <v>0</v>
      </c>
      <c r="I139" s="138">
        <v>0</v>
      </c>
      <c r="J139" s="138">
        <v>0</v>
      </c>
      <c r="M139" s="139" t="s">
        <v>193</v>
      </c>
      <c r="N139" s="138">
        <v>200</v>
      </c>
      <c r="O139" s="138">
        <v>1</v>
      </c>
      <c r="P139" s="140"/>
      <c r="Q139" s="138">
        <v>1</v>
      </c>
      <c r="R139" s="138">
        <v>1</v>
      </c>
      <c r="S139" s="138">
        <v>0</v>
      </c>
      <c r="T139" s="138">
        <v>0</v>
      </c>
      <c r="U139" s="138">
        <v>6860358</v>
      </c>
      <c r="X139" s="139" t="s">
        <v>192</v>
      </c>
      <c r="Y139" s="138">
        <v>100</v>
      </c>
      <c r="Z139" s="138">
        <f>D122+O122</f>
        <v>87</v>
      </c>
      <c r="AA139" s="140"/>
      <c r="AB139" s="138">
        <f>F122+Q122</f>
        <v>581</v>
      </c>
      <c r="AC139" s="138">
        <f>G122+R122</f>
        <v>571</v>
      </c>
      <c r="AD139" s="138">
        <f>H122+S122</f>
        <v>10</v>
      </c>
      <c r="AE139" s="138">
        <f>I122+T122</f>
        <v>0</v>
      </c>
      <c r="AF139" s="141">
        <f>J122+U122</f>
        <v>210079994</v>
      </c>
    </row>
    <row r="140" spans="2:33" ht="22.5" x14ac:dyDescent="0.25">
      <c r="B140" s="139" t="s">
        <v>194</v>
      </c>
      <c r="C140" s="138">
        <v>210</v>
      </c>
      <c r="D140" s="138">
        <v>6</v>
      </c>
      <c r="E140" s="140"/>
      <c r="F140" s="138">
        <v>7</v>
      </c>
      <c r="G140" s="138">
        <v>6</v>
      </c>
      <c r="H140" s="138">
        <v>1</v>
      </c>
      <c r="I140" s="138">
        <v>0</v>
      </c>
      <c r="J140" s="141">
        <v>36838435</v>
      </c>
      <c r="M140" s="139" t="s">
        <v>194</v>
      </c>
      <c r="N140" s="138">
        <v>210</v>
      </c>
      <c r="O140" s="138">
        <v>0</v>
      </c>
      <c r="P140" s="140"/>
      <c r="Q140" s="138">
        <v>0</v>
      </c>
      <c r="R140" s="138">
        <v>0</v>
      </c>
      <c r="S140" s="138">
        <v>0</v>
      </c>
      <c r="T140" s="138">
        <v>0</v>
      </c>
      <c r="U140" s="141">
        <v>0</v>
      </c>
      <c r="X140" s="139" t="s">
        <v>193</v>
      </c>
      <c r="Y140" s="138">
        <v>110</v>
      </c>
      <c r="Z140" s="138">
        <v>0</v>
      </c>
      <c r="AA140" s="140"/>
      <c r="AB140" s="138">
        <v>0</v>
      </c>
      <c r="AC140" s="138">
        <v>0</v>
      </c>
      <c r="AD140" s="138">
        <v>0</v>
      </c>
      <c r="AE140" s="138">
        <v>0</v>
      </c>
      <c r="AF140" s="138">
        <f>J123+U123</f>
        <v>0</v>
      </c>
    </row>
    <row r="141" spans="2:33" ht="22.5" x14ac:dyDescent="0.25">
      <c r="B141" s="139" t="s">
        <v>195</v>
      </c>
      <c r="C141" s="138">
        <v>220</v>
      </c>
      <c r="D141" s="138">
        <v>0</v>
      </c>
      <c r="E141" s="140"/>
      <c r="F141" s="138">
        <v>0</v>
      </c>
      <c r="G141" s="138">
        <v>0</v>
      </c>
      <c r="H141" s="138">
        <v>0</v>
      </c>
      <c r="I141" s="138">
        <v>0</v>
      </c>
      <c r="J141" s="138">
        <v>0</v>
      </c>
      <c r="M141" s="139" t="s">
        <v>195</v>
      </c>
      <c r="N141" s="138">
        <v>220</v>
      </c>
      <c r="O141" s="138">
        <v>0</v>
      </c>
      <c r="P141" s="140"/>
      <c r="Q141" s="138">
        <v>0</v>
      </c>
      <c r="R141" s="138">
        <v>0</v>
      </c>
      <c r="S141" s="138">
        <v>0</v>
      </c>
      <c r="T141" s="138">
        <v>0</v>
      </c>
      <c r="U141" s="138">
        <v>0</v>
      </c>
      <c r="X141" s="139" t="s">
        <v>194</v>
      </c>
      <c r="Y141" s="138">
        <v>120</v>
      </c>
      <c r="Z141" s="138">
        <f>D124+O124</f>
        <v>9</v>
      </c>
      <c r="AA141" s="140"/>
      <c r="AB141" s="138">
        <f>F124+Q124</f>
        <v>14</v>
      </c>
      <c r="AC141" s="138">
        <f>G124+R124</f>
        <v>12</v>
      </c>
      <c r="AD141" s="138">
        <f>H124+S124</f>
        <v>1</v>
      </c>
      <c r="AE141" s="138">
        <f>I124+T124</f>
        <v>1</v>
      </c>
      <c r="AF141" s="141">
        <f>J124+U124</f>
        <v>12244472</v>
      </c>
    </row>
    <row r="142" spans="2:33" ht="22.5" x14ac:dyDescent="0.25">
      <c r="B142" s="521" t="s">
        <v>90</v>
      </c>
      <c r="C142" s="521"/>
      <c r="D142" s="142">
        <f>D138+D139+D140+D141</f>
        <v>26</v>
      </c>
      <c r="E142" s="143"/>
      <c r="F142" s="142">
        <f>F138+F139+F140+F141</f>
        <v>100</v>
      </c>
      <c r="G142" s="142">
        <f>G138+G139+G140+G141</f>
        <v>98</v>
      </c>
      <c r="H142" s="142">
        <f>H138+H139+H140+H141</f>
        <v>2</v>
      </c>
      <c r="I142" s="142">
        <v>0</v>
      </c>
      <c r="J142" s="144">
        <f>J138+J139+J140+J141</f>
        <v>66285715</v>
      </c>
      <c r="M142" s="521" t="s">
        <v>90</v>
      </c>
      <c r="N142" s="521"/>
      <c r="O142" s="142">
        <f>O138+O139+O140+O141</f>
        <v>17</v>
      </c>
      <c r="P142" s="143"/>
      <c r="Q142" s="142">
        <f>Q138+Q139+Q140+Q141</f>
        <v>80</v>
      </c>
      <c r="R142" s="142">
        <f>R138+R139+R140+R141</f>
        <v>80</v>
      </c>
      <c r="S142" s="142">
        <v>0</v>
      </c>
      <c r="T142" s="142">
        <v>0</v>
      </c>
      <c r="U142" s="144">
        <f>U138+U139+U140+U141</f>
        <v>51094399</v>
      </c>
      <c r="X142" s="139" t="s">
        <v>195</v>
      </c>
      <c r="Y142" s="138">
        <v>130</v>
      </c>
      <c r="Z142" s="138">
        <v>0</v>
      </c>
      <c r="AA142" s="140"/>
      <c r="AB142" s="138">
        <v>0</v>
      </c>
      <c r="AC142" s="138">
        <v>0</v>
      </c>
      <c r="AD142" s="138">
        <v>0</v>
      </c>
      <c r="AE142" s="138">
        <v>0</v>
      </c>
      <c r="AF142" s="138">
        <v>0</v>
      </c>
    </row>
    <row r="143" spans="2:33" x14ac:dyDescent="0.25">
      <c r="B143" s="529" t="s">
        <v>196</v>
      </c>
      <c r="C143" s="529"/>
      <c r="D143" s="529"/>
      <c r="E143" s="529"/>
      <c r="F143" s="529"/>
      <c r="G143" s="529"/>
      <c r="H143" s="529"/>
      <c r="I143" s="529"/>
      <c r="J143" s="529"/>
      <c r="M143" s="529" t="s">
        <v>196</v>
      </c>
      <c r="N143" s="529"/>
      <c r="O143" s="529"/>
      <c r="P143" s="529"/>
      <c r="Q143" s="529"/>
      <c r="R143" s="529"/>
      <c r="S143" s="529"/>
      <c r="T143" s="529"/>
      <c r="U143" s="529"/>
      <c r="X143" s="521" t="s">
        <v>90</v>
      </c>
      <c r="Y143" s="521"/>
      <c r="Z143" s="142">
        <f>Z139+Z140+Z141+Z142</f>
        <v>96</v>
      </c>
      <c r="AA143" s="140"/>
      <c r="AB143" s="142">
        <f>AB139+AB140+AB141+AB142</f>
        <v>595</v>
      </c>
      <c r="AC143" s="142">
        <f>AC139+AC140+AC141+AC142</f>
        <v>583</v>
      </c>
      <c r="AD143" s="142">
        <f>AD139+AD140+AD141+AD142</f>
        <v>11</v>
      </c>
      <c r="AE143" s="142">
        <f>AE139+AE140+AE141+AE142</f>
        <v>1</v>
      </c>
      <c r="AF143" s="144">
        <f>AF139+AF140+AF141+AF142</f>
        <v>222324466</v>
      </c>
    </row>
    <row r="144" spans="2:33" ht="22.5" x14ac:dyDescent="0.25">
      <c r="B144" s="139" t="s">
        <v>192</v>
      </c>
      <c r="C144" s="138">
        <v>230</v>
      </c>
      <c r="D144" s="138">
        <v>16</v>
      </c>
      <c r="E144" s="140"/>
      <c r="F144" s="138">
        <v>23</v>
      </c>
      <c r="G144" s="138">
        <v>22</v>
      </c>
      <c r="H144" s="138">
        <v>1</v>
      </c>
      <c r="I144" s="138">
        <v>0</v>
      </c>
      <c r="J144" s="141">
        <v>836035</v>
      </c>
      <c r="M144" s="139" t="s">
        <v>192</v>
      </c>
      <c r="N144" s="138">
        <v>230</v>
      </c>
      <c r="O144" s="138">
        <v>30</v>
      </c>
      <c r="P144" s="140"/>
      <c r="Q144" s="138">
        <v>55</v>
      </c>
      <c r="R144" s="138">
        <v>55</v>
      </c>
      <c r="S144" s="138">
        <v>0</v>
      </c>
      <c r="T144" s="138">
        <v>0</v>
      </c>
      <c r="U144" s="141">
        <v>2334904</v>
      </c>
      <c r="X144" s="529" t="s">
        <v>196</v>
      </c>
      <c r="Y144" s="529"/>
      <c r="Z144" s="529"/>
      <c r="AA144" s="529"/>
      <c r="AB144" s="529"/>
      <c r="AC144" s="529"/>
      <c r="AD144" s="529"/>
      <c r="AE144" s="529"/>
      <c r="AF144" s="529"/>
    </row>
    <row r="145" spans="2:32" ht="22.5" x14ac:dyDescent="0.25">
      <c r="B145" s="139" t="s">
        <v>193</v>
      </c>
      <c r="C145" s="138">
        <v>240</v>
      </c>
      <c r="D145" s="138">
        <v>0</v>
      </c>
      <c r="E145" s="140"/>
      <c r="F145" s="138">
        <v>0</v>
      </c>
      <c r="G145" s="138">
        <v>0</v>
      </c>
      <c r="H145" s="138">
        <v>0</v>
      </c>
      <c r="I145" s="138">
        <v>0</v>
      </c>
      <c r="J145" s="138">
        <v>0</v>
      </c>
      <c r="M145" s="139" t="s">
        <v>193</v>
      </c>
      <c r="N145" s="138">
        <v>240</v>
      </c>
      <c r="O145" s="138">
        <v>0</v>
      </c>
      <c r="P145" s="140"/>
      <c r="Q145" s="138">
        <v>0</v>
      </c>
      <c r="R145" s="138">
        <v>0</v>
      </c>
      <c r="S145" s="138">
        <v>0</v>
      </c>
      <c r="T145" s="138">
        <v>0</v>
      </c>
      <c r="U145" s="138">
        <v>0</v>
      </c>
      <c r="X145" s="139" t="s">
        <v>192</v>
      </c>
      <c r="Y145" s="138">
        <v>140</v>
      </c>
      <c r="Z145" s="138">
        <f>D128+O128</f>
        <v>89</v>
      </c>
      <c r="AA145" s="140"/>
      <c r="AB145" s="138">
        <f>F128+Q128</f>
        <v>267</v>
      </c>
      <c r="AC145" s="138">
        <f>G128+R128</f>
        <v>261</v>
      </c>
      <c r="AD145" s="138">
        <f>H128+S128</f>
        <v>6</v>
      </c>
      <c r="AE145" s="138">
        <v>0</v>
      </c>
      <c r="AF145" s="141">
        <f>J128+U128</f>
        <v>6058235</v>
      </c>
    </row>
    <row r="146" spans="2:32" ht="22.5" x14ac:dyDescent="0.25">
      <c r="B146" s="139" t="s">
        <v>194</v>
      </c>
      <c r="C146" s="138">
        <v>250</v>
      </c>
      <c r="D146" s="138">
        <v>0</v>
      </c>
      <c r="E146" s="140"/>
      <c r="F146" s="138">
        <v>0</v>
      </c>
      <c r="G146" s="138">
        <v>0</v>
      </c>
      <c r="H146" s="138">
        <v>0</v>
      </c>
      <c r="I146" s="138">
        <v>0</v>
      </c>
      <c r="J146" s="141">
        <v>0</v>
      </c>
      <c r="M146" s="139" t="s">
        <v>194</v>
      </c>
      <c r="N146" s="138">
        <v>250</v>
      </c>
      <c r="O146" s="138">
        <v>3</v>
      </c>
      <c r="P146" s="140"/>
      <c r="Q146" s="138">
        <v>7</v>
      </c>
      <c r="R146" s="138">
        <v>7</v>
      </c>
      <c r="S146" s="138">
        <v>0</v>
      </c>
      <c r="T146" s="138">
        <v>0</v>
      </c>
      <c r="U146" s="141">
        <v>136068</v>
      </c>
      <c r="X146" s="139" t="s">
        <v>193</v>
      </c>
      <c r="Y146" s="138">
        <v>150</v>
      </c>
      <c r="Z146" s="138">
        <v>0</v>
      </c>
      <c r="AA146" s="140"/>
      <c r="AB146" s="138">
        <v>0</v>
      </c>
      <c r="AC146" s="138">
        <v>0</v>
      </c>
      <c r="AD146" s="138">
        <v>0</v>
      </c>
      <c r="AE146" s="138">
        <v>0</v>
      </c>
      <c r="AF146" s="141">
        <v>0</v>
      </c>
    </row>
    <row r="147" spans="2:32" ht="22.5" x14ac:dyDescent="0.25">
      <c r="B147" s="139" t="s">
        <v>195</v>
      </c>
      <c r="C147" s="138">
        <v>260</v>
      </c>
      <c r="D147" s="138">
        <v>0</v>
      </c>
      <c r="E147" s="140"/>
      <c r="F147" s="138">
        <v>0</v>
      </c>
      <c r="G147" s="138">
        <v>0</v>
      </c>
      <c r="H147" s="138">
        <v>0</v>
      </c>
      <c r="I147" s="138">
        <v>0</v>
      </c>
      <c r="J147" s="138">
        <v>0</v>
      </c>
      <c r="M147" s="139" t="s">
        <v>195</v>
      </c>
      <c r="N147" s="138">
        <v>260</v>
      </c>
      <c r="O147" s="138">
        <v>0</v>
      </c>
      <c r="P147" s="140"/>
      <c r="Q147" s="138">
        <v>0</v>
      </c>
      <c r="R147" s="138">
        <v>0</v>
      </c>
      <c r="S147" s="138">
        <v>0</v>
      </c>
      <c r="T147" s="138">
        <v>0</v>
      </c>
      <c r="U147" s="138">
        <v>0</v>
      </c>
      <c r="X147" s="139" t="s">
        <v>194</v>
      </c>
      <c r="Y147" s="138">
        <v>160</v>
      </c>
      <c r="Z147" s="138">
        <v>3</v>
      </c>
      <c r="AA147" s="140"/>
      <c r="AB147" s="138">
        <v>3</v>
      </c>
      <c r="AC147" s="138">
        <v>1</v>
      </c>
      <c r="AD147" s="138">
        <v>2</v>
      </c>
      <c r="AE147" s="138">
        <v>0</v>
      </c>
      <c r="AF147" s="141">
        <f>J130+U130</f>
        <v>83681</v>
      </c>
    </row>
    <row r="148" spans="2:32" ht="22.5" x14ac:dyDescent="0.25">
      <c r="B148" s="521" t="s">
        <v>90</v>
      </c>
      <c r="C148" s="521"/>
      <c r="D148" s="142">
        <f>D144+D145+D146+D147</f>
        <v>16</v>
      </c>
      <c r="E148" s="143"/>
      <c r="F148" s="142">
        <f>F144+F145+F146+F147</f>
        <v>23</v>
      </c>
      <c r="G148" s="142">
        <f>G144+G145+G146+G147</f>
        <v>22</v>
      </c>
      <c r="H148" s="142">
        <f>H144+H145+H146+H147</f>
        <v>1</v>
      </c>
      <c r="I148" s="142">
        <v>0</v>
      </c>
      <c r="J148" s="144">
        <f>J144+J145+J146+J147</f>
        <v>836035</v>
      </c>
      <c r="M148" s="521" t="s">
        <v>90</v>
      </c>
      <c r="N148" s="521"/>
      <c r="O148" s="142">
        <f>O144+O145+O146+O147</f>
        <v>33</v>
      </c>
      <c r="P148" s="143"/>
      <c r="Q148" s="142">
        <f>Q144+Q145+Q146+Q147</f>
        <v>62</v>
      </c>
      <c r="R148" s="142">
        <f>R144+R145+R146+R147</f>
        <v>62</v>
      </c>
      <c r="S148" s="142">
        <f>S145+S144+S146+S147</f>
        <v>0</v>
      </c>
      <c r="T148" s="142">
        <v>0</v>
      </c>
      <c r="U148" s="144">
        <f>U144+U145+U146+U147</f>
        <v>2470972</v>
      </c>
      <c r="X148" s="139" t="s">
        <v>195</v>
      </c>
      <c r="Y148" s="138">
        <v>170</v>
      </c>
      <c r="Z148" s="138">
        <v>0</v>
      </c>
      <c r="AA148" s="140"/>
      <c r="AB148" s="138">
        <v>0</v>
      </c>
      <c r="AC148" s="138">
        <v>0</v>
      </c>
      <c r="AD148" s="138">
        <v>0</v>
      </c>
      <c r="AE148" s="138">
        <v>0</v>
      </c>
      <c r="AF148" s="138">
        <v>0</v>
      </c>
    </row>
    <row r="149" spans="2:32" x14ac:dyDescent="0.25">
      <c r="B149" s="529" t="s">
        <v>204</v>
      </c>
      <c r="C149" s="529"/>
      <c r="D149" s="529"/>
      <c r="E149" s="529"/>
      <c r="F149" s="529"/>
      <c r="G149" s="529"/>
      <c r="H149" s="529"/>
      <c r="I149" s="529"/>
      <c r="J149" s="529"/>
      <c r="M149" s="529" t="s">
        <v>204</v>
      </c>
      <c r="N149" s="529"/>
      <c r="O149" s="529"/>
      <c r="P149" s="529"/>
      <c r="Q149" s="529"/>
      <c r="R149" s="529"/>
      <c r="S149" s="529"/>
      <c r="T149" s="529"/>
      <c r="U149" s="529"/>
      <c r="X149" s="521" t="s">
        <v>90</v>
      </c>
      <c r="Y149" s="521"/>
      <c r="Z149" s="142">
        <f>Z145+Z146+Z147+Z148</f>
        <v>92</v>
      </c>
      <c r="AA149" s="140"/>
      <c r="AB149" s="142">
        <f>AB145+AB146+AB147+AB148</f>
        <v>270</v>
      </c>
      <c r="AC149" s="142">
        <f>AC145+AC146+AC147+AC148</f>
        <v>262</v>
      </c>
      <c r="AD149" s="142">
        <f>AD145+AD146+AD147+AD148</f>
        <v>8</v>
      </c>
      <c r="AE149" s="142">
        <f>AE145+AE146+AE147+AE148</f>
        <v>0</v>
      </c>
      <c r="AF149" s="144">
        <f>AF145+AF146+AF147+AF148</f>
        <v>6141916</v>
      </c>
    </row>
    <row r="150" spans="2:32" ht="168.75" x14ac:dyDescent="0.25">
      <c r="B150" s="139" t="s">
        <v>205</v>
      </c>
      <c r="C150" s="138">
        <v>270</v>
      </c>
      <c r="D150" s="140"/>
      <c r="E150" s="138">
        <v>4</v>
      </c>
      <c r="F150" s="138">
        <v>14</v>
      </c>
      <c r="G150" s="138">
        <v>14</v>
      </c>
      <c r="H150" s="138">
        <v>0</v>
      </c>
      <c r="I150" s="138">
        <v>0</v>
      </c>
      <c r="J150" s="141">
        <v>6530259</v>
      </c>
      <c r="M150" s="139" t="s">
        <v>205</v>
      </c>
      <c r="N150" s="138">
        <v>270</v>
      </c>
      <c r="O150" s="140"/>
      <c r="P150" s="138">
        <v>27</v>
      </c>
      <c r="Q150" s="138">
        <v>95</v>
      </c>
      <c r="R150" s="138">
        <v>95</v>
      </c>
      <c r="S150" s="138">
        <v>0</v>
      </c>
      <c r="T150" s="138">
        <v>0</v>
      </c>
      <c r="U150" s="141">
        <v>15789819</v>
      </c>
      <c r="X150" s="529" t="s">
        <v>197</v>
      </c>
      <c r="Y150" s="529"/>
      <c r="Z150" s="529"/>
      <c r="AA150" s="529"/>
      <c r="AB150" s="529"/>
      <c r="AC150" s="529"/>
      <c r="AD150" s="529"/>
      <c r="AE150" s="529"/>
      <c r="AF150" s="529"/>
    </row>
    <row r="151" spans="2:32" ht="157.5" x14ac:dyDescent="0.25">
      <c r="B151" s="139" t="s">
        <v>206</v>
      </c>
      <c r="C151" s="138">
        <v>280</v>
      </c>
      <c r="D151" s="140"/>
      <c r="E151" s="138">
        <v>2</v>
      </c>
      <c r="F151" s="138">
        <v>4</v>
      </c>
      <c r="G151" s="138">
        <v>4</v>
      </c>
      <c r="H151" s="138">
        <v>0</v>
      </c>
      <c r="I151" s="138">
        <v>0</v>
      </c>
      <c r="J151" s="138">
        <v>173256</v>
      </c>
      <c r="M151" s="139" t="s">
        <v>206</v>
      </c>
      <c r="N151" s="138">
        <v>280</v>
      </c>
      <c r="O151" s="140"/>
      <c r="P151" s="138">
        <v>13</v>
      </c>
      <c r="Q151" s="138">
        <v>22</v>
      </c>
      <c r="R151" s="138">
        <v>21</v>
      </c>
      <c r="S151" s="138">
        <v>0</v>
      </c>
      <c r="T151" s="138">
        <v>1</v>
      </c>
      <c r="U151" s="138">
        <v>885303</v>
      </c>
      <c r="X151" s="139" t="s">
        <v>198</v>
      </c>
      <c r="Y151" s="138">
        <v>180</v>
      </c>
      <c r="Z151" s="140"/>
      <c r="AA151" s="138">
        <f>E134+P134</f>
        <v>313</v>
      </c>
      <c r="AB151" s="138">
        <f>F134+Q134</f>
        <v>509</v>
      </c>
      <c r="AC151" s="138">
        <f>G134+R134</f>
        <v>498</v>
      </c>
      <c r="AD151" s="138">
        <f>H134+S134</f>
        <v>11</v>
      </c>
      <c r="AE151" s="138">
        <v>0</v>
      </c>
      <c r="AF151" s="141">
        <f>J134+U134</f>
        <v>5510087</v>
      </c>
    </row>
    <row r="152" spans="2:32" x14ac:dyDescent="0.25">
      <c r="B152" s="521" t="s">
        <v>90</v>
      </c>
      <c r="C152" s="521"/>
      <c r="D152" s="140"/>
      <c r="E152" s="142">
        <f>E150+E151</f>
        <v>6</v>
      </c>
      <c r="F152" s="142">
        <f>F150+F151</f>
        <v>18</v>
      </c>
      <c r="G152" s="142">
        <f>G150+G151</f>
        <v>18</v>
      </c>
      <c r="H152" s="142">
        <v>0</v>
      </c>
      <c r="I152" s="142">
        <v>0</v>
      </c>
      <c r="J152" s="144">
        <f>J150+J151</f>
        <v>6703515</v>
      </c>
      <c r="M152" s="521" t="s">
        <v>90</v>
      </c>
      <c r="N152" s="521"/>
      <c r="O152" s="140"/>
      <c r="P152" s="142">
        <f>P150+P151</f>
        <v>40</v>
      </c>
      <c r="Q152" s="142">
        <f>Q150+Q151</f>
        <v>117</v>
      </c>
      <c r="R152" s="142">
        <f>R150+R151</f>
        <v>116</v>
      </c>
      <c r="S152" s="142">
        <v>0</v>
      </c>
      <c r="T152" s="142">
        <f>T150+T151</f>
        <v>1</v>
      </c>
      <c r="U152" s="144">
        <f>U150+U151</f>
        <v>16675122</v>
      </c>
      <c r="X152" s="521" t="s">
        <v>90</v>
      </c>
      <c r="Y152" s="521"/>
      <c r="Z152" s="140"/>
      <c r="AA152" s="142">
        <f t="shared" ref="AA152:AF152" si="37">AA151</f>
        <v>313</v>
      </c>
      <c r="AB152" s="142">
        <f t="shared" si="37"/>
        <v>509</v>
      </c>
      <c r="AC152" s="142">
        <f t="shared" si="37"/>
        <v>498</v>
      </c>
      <c r="AD152" s="142">
        <f t="shared" si="37"/>
        <v>11</v>
      </c>
      <c r="AE152" s="142">
        <f t="shared" si="37"/>
        <v>0</v>
      </c>
      <c r="AF152" s="144">
        <f t="shared" si="37"/>
        <v>5510087</v>
      </c>
    </row>
    <row r="153" spans="2:32" ht="15" customHeight="1" x14ac:dyDescent="0.25">
      <c r="B153" s="529" t="s">
        <v>207</v>
      </c>
      <c r="C153" s="529"/>
      <c r="D153" s="529"/>
      <c r="E153" s="529"/>
      <c r="F153" s="529"/>
      <c r="G153" s="529"/>
      <c r="H153" s="529"/>
      <c r="I153" s="529"/>
      <c r="J153" s="529"/>
      <c r="M153" s="529" t="s">
        <v>207</v>
      </c>
      <c r="N153" s="529"/>
      <c r="O153" s="529"/>
      <c r="P153" s="529"/>
      <c r="Q153" s="529"/>
      <c r="R153" s="529"/>
      <c r="S153" s="529"/>
      <c r="T153" s="529"/>
      <c r="U153" s="529"/>
      <c r="X153" s="532" t="s">
        <v>48</v>
      </c>
      <c r="Y153" s="532"/>
      <c r="Z153" s="532"/>
      <c r="AA153" s="532"/>
      <c r="AB153" s="532"/>
      <c r="AC153" s="532"/>
      <c r="AD153" s="532"/>
      <c r="AE153" s="532"/>
      <c r="AF153" s="532"/>
    </row>
    <row r="154" spans="2:32" ht="57.75" x14ac:dyDescent="0.25">
      <c r="B154" s="139" t="s">
        <v>208</v>
      </c>
      <c r="C154" s="138">
        <v>290</v>
      </c>
      <c r="D154" s="140"/>
      <c r="E154" s="138">
        <v>0</v>
      </c>
      <c r="F154" s="138">
        <v>0</v>
      </c>
      <c r="G154" s="138">
        <v>0</v>
      </c>
      <c r="H154" s="138">
        <v>0</v>
      </c>
      <c r="I154" s="138">
        <v>0</v>
      </c>
      <c r="J154" s="138">
        <v>0</v>
      </c>
      <c r="M154" s="139" t="s">
        <v>208</v>
      </c>
      <c r="N154" s="138">
        <v>290</v>
      </c>
      <c r="O154" s="140"/>
      <c r="P154" s="138">
        <v>0</v>
      </c>
      <c r="Q154" s="138">
        <v>0</v>
      </c>
      <c r="R154" s="138">
        <v>0</v>
      </c>
      <c r="S154" s="138">
        <v>0</v>
      </c>
      <c r="T154" s="138">
        <v>0</v>
      </c>
      <c r="U154" s="138">
        <v>0</v>
      </c>
      <c r="X154" s="529" t="s">
        <v>191</v>
      </c>
      <c r="Y154" s="529"/>
      <c r="Z154" s="529"/>
      <c r="AA154" s="529"/>
      <c r="AB154" s="529"/>
      <c r="AC154" s="529"/>
      <c r="AD154" s="529"/>
      <c r="AE154" s="529"/>
      <c r="AF154" s="529"/>
    </row>
    <row r="155" spans="2:32" ht="22.5" x14ac:dyDescent="0.25">
      <c r="B155" s="521" t="s">
        <v>90</v>
      </c>
      <c r="C155" s="521"/>
      <c r="D155" s="140"/>
      <c r="E155" s="142">
        <v>0</v>
      </c>
      <c r="F155" s="142">
        <v>0</v>
      </c>
      <c r="G155" s="142">
        <v>0</v>
      </c>
      <c r="H155" s="142">
        <v>0</v>
      </c>
      <c r="I155" s="142">
        <v>0</v>
      </c>
      <c r="J155" s="142">
        <v>0</v>
      </c>
      <c r="M155" s="521" t="s">
        <v>90</v>
      </c>
      <c r="N155" s="521"/>
      <c r="O155" s="140"/>
      <c r="P155" s="142">
        <f t="shared" ref="P155:U155" si="38">P154</f>
        <v>0</v>
      </c>
      <c r="Q155" s="142">
        <f t="shared" si="38"/>
        <v>0</v>
      </c>
      <c r="R155" s="142">
        <f t="shared" si="38"/>
        <v>0</v>
      </c>
      <c r="S155" s="142">
        <f t="shared" si="38"/>
        <v>0</v>
      </c>
      <c r="T155" s="142">
        <f t="shared" si="38"/>
        <v>0</v>
      </c>
      <c r="U155" s="142">
        <f t="shared" si="38"/>
        <v>0</v>
      </c>
      <c r="X155" s="139" t="s">
        <v>192</v>
      </c>
      <c r="Y155" s="138">
        <v>190</v>
      </c>
      <c r="Z155" s="138">
        <f>D138+O138</f>
        <v>36</v>
      </c>
      <c r="AA155" s="140"/>
      <c r="AB155" s="138">
        <f>F138+Q138</f>
        <v>172</v>
      </c>
      <c r="AC155" s="138">
        <f>G138+R138</f>
        <v>171</v>
      </c>
      <c r="AD155" s="138">
        <f>H138+S138</f>
        <v>1</v>
      </c>
      <c r="AE155" s="138">
        <v>0</v>
      </c>
      <c r="AF155" s="141">
        <f>J138+U138</f>
        <v>73681321</v>
      </c>
    </row>
    <row r="156" spans="2:32" ht="15" customHeight="1" x14ac:dyDescent="0.25">
      <c r="B156" s="529" t="s">
        <v>197</v>
      </c>
      <c r="C156" s="529"/>
      <c r="D156" s="529"/>
      <c r="E156" s="529"/>
      <c r="F156" s="529"/>
      <c r="G156" s="529"/>
      <c r="H156" s="529"/>
      <c r="I156" s="529"/>
      <c r="J156" s="529"/>
      <c r="M156" s="529" t="s">
        <v>197</v>
      </c>
      <c r="N156" s="529"/>
      <c r="O156" s="529"/>
      <c r="P156" s="529"/>
      <c r="Q156" s="529"/>
      <c r="R156" s="529"/>
      <c r="S156" s="529"/>
      <c r="T156" s="529"/>
      <c r="U156" s="529"/>
      <c r="X156" s="139" t="s">
        <v>193</v>
      </c>
      <c r="Y156" s="138">
        <v>200</v>
      </c>
      <c r="Z156" s="138">
        <v>1</v>
      </c>
      <c r="AA156" s="140"/>
      <c r="AB156" s="138">
        <v>1</v>
      </c>
      <c r="AC156" s="138">
        <v>1</v>
      </c>
      <c r="AD156" s="138">
        <v>0</v>
      </c>
      <c r="AE156" s="138">
        <v>0</v>
      </c>
      <c r="AF156" s="138">
        <f>U139</f>
        <v>6860358</v>
      </c>
    </row>
    <row r="157" spans="2:32" ht="57.75" x14ac:dyDescent="0.25">
      <c r="B157" s="139" t="s">
        <v>198</v>
      </c>
      <c r="C157" s="138">
        <v>300</v>
      </c>
      <c r="D157" s="140"/>
      <c r="E157" s="138">
        <v>21</v>
      </c>
      <c r="F157" s="138">
        <v>22</v>
      </c>
      <c r="G157" s="138">
        <v>21</v>
      </c>
      <c r="H157" s="138">
        <v>1</v>
      </c>
      <c r="I157" s="138">
        <v>0</v>
      </c>
      <c r="J157" s="141">
        <v>511310</v>
      </c>
      <c r="M157" s="139" t="s">
        <v>198</v>
      </c>
      <c r="N157" s="138">
        <v>300</v>
      </c>
      <c r="O157" s="140"/>
      <c r="P157" s="138">
        <v>173</v>
      </c>
      <c r="Q157" s="138">
        <v>214</v>
      </c>
      <c r="R157" s="138">
        <v>214</v>
      </c>
      <c r="S157" s="138">
        <v>0</v>
      </c>
      <c r="T157" s="138">
        <v>0</v>
      </c>
      <c r="U157" s="141">
        <v>2887221</v>
      </c>
      <c r="X157" s="139" t="s">
        <v>194</v>
      </c>
      <c r="Y157" s="138">
        <v>210</v>
      </c>
      <c r="Z157" s="138">
        <v>6</v>
      </c>
      <c r="AA157" s="140"/>
      <c r="AB157" s="138">
        <v>7</v>
      </c>
      <c r="AC157" s="138">
        <v>6</v>
      </c>
      <c r="AD157" s="138">
        <v>1</v>
      </c>
      <c r="AE157" s="138">
        <v>0</v>
      </c>
      <c r="AF157" s="141">
        <f>J140+U140</f>
        <v>36838435</v>
      </c>
    </row>
    <row r="158" spans="2:32" ht="101.25" x14ac:dyDescent="0.25">
      <c r="B158" s="139" t="s">
        <v>209</v>
      </c>
      <c r="C158" s="138">
        <v>310</v>
      </c>
      <c r="D158" s="140"/>
      <c r="E158" s="138">
        <v>5</v>
      </c>
      <c r="F158" s="138">
        <v>45</v>
      </c>
      <c r="G158" s="138">
        <v>45</v>
      </c>
      <c r="H158" s="138">
        <v>0</v>
      </c>
      <c r="I158" s="138">
        <v>0</v>
      </c>
      <c r="J158" s="141">
        <v>113651</v>
      </c>
      <c r="M158" s="139" t="s">
        <v>209</v>
      </c>
      <c r="N158" s="138">
        <v>310</v>
      </c>
      <c r="O158" s="140"/>
      <c r="P158" s="138">
        <v>91</v>
      </c>
      <c r="Q158" s="138">
        <v>168</v>
      </c>
      <c r="R158" s="138">
        <v>168</v>
      </c>
      <c r="S158" s="138">
        <v>0</v>
      </c>
      <c r="T158" s="138">
        <v>0</v>
      </c>
      <c r="U158" s="141">
        <v>1411044</v>
      </c>
      <c r="X158" s="139" t="s">
        <v>195</v>
      </c>
      <c r="Y158" s="138">
        <v>220</v>
      </c>
      <c r="Z158" s="138">
        <v>0</v>
      </c>
      <c r="AA158" s="140"/>
      <c r="AB158" s="138">
        <v>0</v>
      </c>
      <c r="AC158" s="138">
        <v>0</v>
      </c>
      <c r="AD158" s="138">
        <v>0</v>
      </c>
      <c r="AE158" s="138">
        <v>0</v>
      </c>
      <c r="AF158" s="138">
        <v>0</v>
      </c>
    </row>
    <row r="159" spans="2:32" x14ac:dyDescent="0.25">
      <c r="B159" s="521" t="s">
        <v>90</v>
      </c>
      <c r="C159" s="521"/>
      <c r="D159" s="140"/>
      <c r="E159" s="142">
        <f>E157+E158</f>
        <v>26</v>
      </c>
      <c r="F159" s="142">
        <f>F157+F158</f>
        <v>67</v>
      </c>
      <c r="G159" s="142">
        <f>G157+G158</f>
        <v>66</v>
      </c>
      <c r="H159" s="142">
        <f>H157+H158</f>
        <v>1</v>
      </c>
      <c r="I159" s="142">
        <v>0</v>
      </c>
      <c r="J159" s="144">
        <f>J157+J158</f>
        <v>624961</v>
      </c>
      <c r="M159" s="521" t="s">
        <v>90</v>
      </c>
      <c r="N159" s="521"/>
      <c r="O159" s="140"/>
      <c r="P159" s="142">
        <f t="shared" ref="P159:U159" si="39">P157+P158</f>
        <v>264</v>
      </c>
      <c r="Q159" s="142">
        <f t="shared" si="39"/>
        <v>382</v>
      </c>
      <c r="R159" s="142">
        <f t="shared" si="39"/>
        <v>382</v>
      </c>
      <c r="S159" s="142">
        <f t="shared" si="39"/>
        <v>0</v>
      </c>
      <c r="T159" s="142">
        <f t="shared" si="39"/>
        <v>0</v>
      </c>
      <c r="U159" s="144">
        <f t="shared" si="39"/>
        <v>4298265</v>
      </c>
      <c r="X159" s="521" t="s">
        <v>90</v>
      </c>
      <c r="Y159" s="521"/>
      <c r="Z159" s="142">
        <f>Z155+Z156+Z157+Z158</f>
        <v>43</v>
      </c>
      <c r="AA159" s="143"/>
      <c r="AB159" s="142">
        <f>AB155+AB156+AB157+AB158</f>
        <v>180</v>
      </c>
      <c r="AC159" s="142">
        <f>AC155+AC156+AC157+AC158</f>
        <v>178</v>
      </c>
      <c r="AD159" s="142">
        <f>AD155+AD156+AD157+AD158</f>
        <v>2</v>
      </c>
      <c r="AE159" s="142">
        <f>AE155+AE156+AE157+AE158</f>
        <v>0</v>
      </c>
      <c r="AF159" s="144">
        <f>AF155+AF156+AF157+AF158</f>
        <v>117380114</v>
      </c>
    </row>
    <row r="160" spans="2:32" ht="16.5" thickBot="1" x14ac:dyDescent="0.3">
      <c r="B160" s="531" t="s">
        <v>220</v>
      </c>
      <c r="C160" s="531"/>
      <c r="M160" s="531" t="s">
        <v>220</v>
      </c>
      <c r="N160" s="531"/>
      <c r="X160" s="529" t="s">
        <v>196</v>
      </c>
      <c r="Y160" s="529"/>
      <c r="Z160" s="529"/>
      <c r="AA160" s="529"/>
      <c r="AB160" s="529"/>
      <c r="AC160" s="529"/>
      <c r="AD160" s="529"/>
      <c r="AE160" s="529"/>
      <c r="AF160" s="529"/>
    </row>
    <row r="161" spans="2:32" ht="22.5" x14ac:dyDescent="0.25">
      <c r="B161" s="527"/>
      <c r="C161" s="527" t="s">
        <v>183</v>
      </c>
      <c r="D161" s="527" t="s">
        <v>55</v>
      </c>
      <c r="E161" s="120"/>
      <c r="M161" s="540"/>
      <c r="N161" s="540" t="s">
        <v>183</v>
      </c>
      <c r="O161" s="540" t="s">
        <v>55</v>
      </c>
      <c r="P161" s="120"/>
      <c r="X161" s="139" t="s">
        <v>192</v>
      </c>
      <c r="Y161" s="138">
        <v>230</v>
      </c>
      <c r="Z161" s="138">
        <f>D144+O144</f>
        <v>46</v>
      </c>
      <c r="AA161" s="140"/>
      <c r="AB161" s="138">
        <f>F144+Q144</f>
        <v>78</v>
      </c>
      <c r="AC161" s="138">
        <f>G144+R144</f>
        <v>77</v>
      </c>
      <c r="AD161" s="138">
        <f>H144+S144</f>
        <v>1</v>
      </c>
      <c r="AE161" s="138">
        <v>0</v>
      </c>
      <c r="AF161" s="141">
        <f>J144+U144</f>
        <v>3170939</v>
      </c>
    </row>
    <row r="162" spans="2:32" ht="23.25" thickBot="1" x14ac:dyDescent="0.3">
      <c r="B162" s="527"/>
      <c r="C162" s="527"/>
      <c r="D162" s="527"/>
      <c r="E162" s="120"/>
      <c r="M162" s="541"/>
      <c r="N162" s="541"/>
      <c r="O162" s="541"/>
      <c r="P162" s="120"/>
      <c r="X162" s="139" t="s">
        <v>193</v>
      </c>
      <c r="Y162" s="138">
        <v>240</v>
      </c>
      <c r="Z162" s="138">
        <v>0</v>
      </c>
      <c r="AA162" s="140"/>
      <c r="AB162" s="138">
        <v>0</v>
      </c>
      <c r="AC162" s="138">
        <v>0</v>
      </c>
      <c r="AD162" s="138">
        <v>0</v>
      </c>
      <c r="AE162" s="138">
        <v>0</v>
      </c>
      <c r="AF162" s="138">
        <v>0</v>
      </c>
    </row>
    <row r="163" spans="2:32" ht="23.25" thickBot="1" x14ac:dyDescent="0.3">
      <c r="B163" s="138" t="s">
        <v>189</v>
      </c>
      <c r="C163" s="138" t="s">
        <v>190</v>
      </c>
      <c r="D163" s="138">
        <v>1</v>
      </c>
      <c r="E163" s="120"/>
      <c r="M163" s="134" t="s">
        <v>189</v>
      </c>
      <c r="N163" s="135" t="s">
        <v>190</v>
      </c>
      <c r="O163" s="135">
        <v>1</v>
      </c>
      <c r="P163" s="120"/>
      <c r="X163" s="139" t="s">
        <v>194</v>
      </c>
      <c r="Y163" s="138">
        <v>250</v>
      </c>
      <c r="Z163" s="138">
        <v>3</v>
      </c>
      <c r="AA163" s="140"/>
      <c r="AB163" s="138">
        <v>7</v>
      </c>
      <c r="AC163" s="138">
        <v>7</v>
      </c>
      <c r="AD163" s="138">
        <v>0</v>
      </c>
      <c r="AE163" s="138">
        <v>0</v>
      </c>
      <c r="AF163" s="141">
        <f>J146+U146</f>
        <v>136068</v>
      </c>
    </row>
    <row r="164" spans="2:32" ht="23.25" thickBot="1" x14ac:dyDescent="0.3">
      <c r="B164" s="149" t="s">
        <v>3</v>
      </c>
      <c r="C164" s="138">
        <v>320</v>
      </c>
      <c r="D164" s="142">
        <v>2392</v>
      </c>
      <c r="E164" s="120"/>
      <c r="M164" s="152" t="s">
        <v>3</v>
      </c>
      <c r="N164" s="135">
        <v>320</v>
      </c>
      <c r="O164" s="136">
        <v>1023</v>
      </c>
      <c r="P164" s="120"/>
      <c r="X164" s="139" t="s">
        <v>195</v>
      </c>
      <c r="Y164" s="138">
        <v>260</v>
      </c>
      <c r="Z164" s="138">
        <v>0</v>
      </c>
      <c r="AA164" s="140"/>
      <c r="AB164" s="138">
        <v>0</v>
      </c>
      <c r="AC164" s="138">
        <v>0</v>
      </c>
      <c r="AD164" s="138">
        <v>0</v>
      </c>
      <c r="AE164" s="138">
        <v>0</v>
      </c>
      <c r="AF164" s="138">
        <v>0</v>
      </c>
    </row>
    <row r="165" spans="2:32" x14ac:dyDescent="0.25">
      <c r="X165" s="521" t="s">
        <v>90</v>
      </c>
      <c r="Y165" s="521"/>
      <c r="Z165" s="142">
        <f>Z161+Z162+Z163+Z164</f>
        <v>49</v>
      </c>
      <c r="AA165" s="143"/>
      <c r="AB165" s="142">
        <f>AB161+AB162+AB163+AB164</f>
        <v>85</v>
      </c>
      <c r="AC165" s="142">
        <f>AC161+AC162+AC163+AC164</f>
        <v>84</v>
      </c>
      <c r="AD165" s="142">
        <f>AD161+AD162+AD163+AD164</f>
        <v>1</v>
      </c>
      <c r="AE165" s="142">
        <v>0</v>
      </c>
      <c r="AF165" s="144">
        <f>AF161+AF162+AF163+AF164</f>
        <v>3307007</v>
      </c>
    </row>
    <row r="166" spans="2:32" x14ac:dyDescent="0.25">
      <c r="X166" s="529" t="s">
        <v>204</v>
      </c>
      <c r="Y166" s="529"/>
      <c r="Z166" s="529"/>
      <c r="AA166" s="529"/>
      <c r="AB166" s="529"/>
      <c r="AC166" s="529"/>
      <c r="AD166" s="529"/>
      <c r="AE166" s="529"/>
      <c r="AF166" s="529"/>
    </row>
    <row r="167" spans="2:32" ht="168.75" x14ac:dyDescent="0.25">
      <c r="X167" s="139" t="s">
        <v>205</v>
      </c>
      <c r="Y167" s="138">
        <v>270</v>
      </c>
      <c r="Z167" s="140"/>
      <c r="AA167" s="138">
        <f t="shared" ref="AA167:AC168" si="40">E150+P150</f>
        <v>31</v>
      </c>
      <c r="AB167" s="138">
        <f t="shared" si="40"/>
        <v>109</v>
      </c>
      <c r="AC167" s="138">
        <f t="shared" si="40"/>
        <v>109</v>
      </c>
      <c r="AD167" s="138">
        <v>0</v>
      </c>
      <c r="AE167" s="138">
        <v>0</v>
      </c>
      <c r="AF167" s="141">
        <f>J150+U150</f>
        <v>22320078</v>
      </c>
    </row>
    <row r="168" spans="2:32" ht="157.5" x14ac:dyDescent="0.25">
      <c r="X168" s="139" t="s">
        <v>206</v>
      </c>
      <c r="Y168" s="138">
        <v>280</v>
      </c>
      <c r="Z168" s="140"/>
      <c r="AA168" s="138">
        <f t="shared" si="40"/>
        <v>15</v>
      </c>
      <c r="AB168" s="138">
        <f t="shared" si="40"/>
        <v>26</v>
      </c>
      <c r="AC168" s="138">
        <f t="shared" si="40"/>
        <v>25</v>
      </c>
      <c r="AD168" s="138">
        <v>0</v>
      </c>
      <c r="AE168" s="138">
        <v>1</v>
      </c>
      <c r="AF168" s="138">
        <f>J151+U151</f>
        <v>1058559</v>
      </c>
    </row>
    <row r="169" spans="2:32" x14ac:dyDescent="0.25">
      <c r="X169" s="521" t="s">
        <v>90</v>
      </c>
      <c r="Y169" s="521"/>
      <c r="Z169" s="140"/>
      <c r="AA169" s="142">
        <f>AA167+AA168</f>
        <v>46</v>
      </c>
      <c r="AB169" s="142">
        <f>AB167+AB168</f>
        <v>135</v>
      </c>
      <c r="AC169" s="142">
        <f>AC167+AC168</f>
        <v>134</v>
      </c>
      <c r="AD169" s="142">
        <v>0</v>
      </c>
      <c r="AE169" s="142">
        <f>AE167+AE168</f>
        <v>1</v>
      </c>
      <c r="AF169" s="144">
        <f>AF167+AF168</f>
        <v>23378637</v>
      </c>
    </row>
    <row r="170" spans="2:32" ht="15" customHeight="1" x14ac:dyDescent="0.25">
      <c r="X170" s="529" t="s">
        <v>207</v>
      </c>
      <c r="Y170" s="529"/>
      <c r="Z170" s="529"/>
      <c r="AA170" s="529"/>
      <c r="AB170" s="529"/>
      <c r="AC170" s="529"/>
      <c r="AD170" s="529"/>
      <c r="AE170" s="529"/>
      <c r="AF170" s="529"/>
    </row>
    <row r="171" spans="2:32" ht="57.75" x14ac:dyDescent="0.25">
      <c r="X171" s="139" t="s">
        <v>208</v>
      </c>
      <c r="Y171" s="138">
        <v>290</v>
      </c>
      <c r="Z171" s="140"/>
      <c r="AA171" s="138">
        <v>0</v>
      </c>
      <c r="AB171" s="138">
        <v>0</v>
      </c>
      <c r="AC171" s="138">
        <v>0</v>
      </c>
      <c r="AD171" s="138">
        <v>0</v>
      </c>
      <c r="AE171" s="138">
        <v>0</v>
      </c>
      <c r="AF171" s="138">
        <v>0</v>
      </c>
    </row>
    <row r="172" spans="2:32" x14ac:dyDescent="0.25">
      <c r="X172" s="521" t="s">
        <v>90</v>
      </c>
      <c r="Y172" s="521"/>
      <c r="Z172" s="140"/>
      <c r="AA172" s="142">
        <f t="shared" ref="AA172:AF172" si="41">AA171</f>
        <v>0</v>
      </c>
      <c r="AB172" s="142">
        <f t="shared" si="41"/>
        <v>0</v>
      </c>
      <c r="AC172" s="142">
        <f t="shared" si="41"/>
        <v>0</v>
      </c>
      <c r="AD172" s="142">
        <f t="shared" si="41"/>
        <v>0</v>
      </c>
      <c r="AE172" s="142">
        <f t="shared" si="41"/>
        <v>0</v>
      </c>
      <c r="AF172" s="142">
        <f t="shared" si="41"/>
        <v>0</v>
      </c>
    </row>
    <row r="173" spans="2:32" ht="15" customHeight="1" x14ac:dyDescent="0.25">
      <c r="X173" s="529" t="s">
        <v>197</v>
      </c>
      <c r="Y173" s="529"/>
      <c r="Z173" s="529"/>
      <c r="AA173" s="529"/>
      <c r="AB173" s="529"/>
      <c r="AC173" s="529"/>
      <c r="AD173" s="529"/>
      <c r="AE173" s="529"/>
      <c r="AF173" s="529"/>
    </row>
    <row r="174" spans="2:32" ht="57.75" x14ac:dyDescent="0.25">
      <c r="X174" s="139" t="s">
        <v>198</v>
      </c>
      <c r="Y174" s="138">
        <v>300</v>
      </c>
      <c r="Z174" s="140"/>
      <c r="AA174" s="138">
        <f t="shared" ref="AA174:AC175" si="42">E157+P157</f>
        <v>194</v>
      </c>
      <c r="AB174" s="138">
        <f t="shared" si="42"/>
        <v>236</v>
      </c>
      <c r="AC174" s="138">
        <f t="shared" si="42"/>
        <v>235</v>
      </c>
      <c r="AD174" s="138">
        <v>1</v>
      </c>
      <c r="AE174" s="138">
        <v>0</v>
      </c>
      <c r="AF174" s="141">
        <f>J157+U157</f>
        <v>3398531</v>
      </c>
    </row>
    <row r="175" spans="2:32" ht="101.25" x14ac:dyDescent="0.25">
      <c r="X175" s="139" t="s">
        <v>209</v>
      </c>
      <c r="Y175" s="138">
        <v>310</v>
      </c>
      <c r="Z175" s="140"/>
      <c r="AA175" s="138">
        <f t="shared" si="42"/>
        <v>96</v>
      </c>
      <c r="AB175" s="138">
        <f t="shared" si="42"/>
        <v>213</v>
      </c>
      <c r="AC175" s="138">
        <f t="shared" si="42"/>
        <v>213</v>
      </c>
      <c r="AD175" s="138">
        <v>0</v>
      </c>
      <c r="AE175" s="138">
        <v>0</v>
      </c>
      <c r="AF175" s="141">
        <f>J158+U158</f>
        <v>1524695</v>
      </c>
    </row>
    <row r="176" spans="2:32" x14ac:dyDescent="0.25">
      <c r="X176" s="521" t="s">
        <v>90</v>
      </c>
      <c r="Y176" s="521"/>
      <c r="Z176" s="140"/>
      <c r="AA176" s="142">
        <f t="shared" ref="AA176:AF176" si="43">AA174+AA175</f>
        <v>290</v>
      </c>
      <c r="AB176" s="142">
        <f t="shared" si="43"/>
        <v>449</v>
      </c>
      <c r="AC176" s="142">
        <f t="shared" si="43"/>
        <v>448</v>
      </c>
      <c r="AD176" s="142">
        <f t="shared" si="43"/>
        <v>1</v>
      </c>
      <c r="AE176" s="142">
        <f t="shared" si="43"/>
        <v>0</v>
      </c>
      <c r="AF176" s="144">
        <f t="shared" si="43"/>
        <v>4923226</v>
      </c>
    </row>
    <row r="177" spans="24:33" ht="15.75" x14ac:dyDescent="0.25">
      <c r="X177" s="531" t="s">
        <v>220</v>
      </c>
      <c r="Y177" s="531"/>
      <c r="AE177" s="206" t="s">
        <v>370</v>
      </c>
      <c r="AG177">
        <f>AF127+AF133+AF136+AF143+AF149+AF152+AF159+AF169+AF165+AF172+AF176</f>
        <v>428826005</v>
      </c>
    </row>
    <row r="178" spans="24:33" x14ac:dyDescent="0.25">
      <c r="X178" s="527"/>
      <c r="Y178" s="527" t="s">
        <v>183</v>
      </c>
      <c r="Z178" s="527" t="s">
        <v>55</v>
      </c>
      <c r="AA178" s="120"/>
    </row>
    <row r="179" spans="24:33" x14ac:dyDescent="0.25">
      <c r="X179" s="527"/>
      <c r="Y179" s="527"/>
      <c r="Z179" s="527"/>
      <c r="AA179" s="120"/>
    </row>
    <row r="180" spans="24:33" x14ac:dyDescent="0.25">
      <c r="X180" s="138" t="s">
        <v>189</v>
      </c>
      <c r="Y180" s="138" t="s">
        <v>190</v>
      </c>
      <c r="Z180" s="138">
        <v>1</v>
      </c>
      <c r="AA180" s="120"/>
    </row>
    <row r="181" spans="24:33" x14ac:dyDescent="0.25">
      <c r="X181" s="149" t="s">
        <v>3</v>
      </c>
      <c r="Y181" s="138">
        <v>320</v>
      </c>
      <c r="Z181" s="142">
        <f>D164+O164</f>
        <v>3415</v>
      </c>
      <c r="AA181" s="120"/>
    </row>
  </sheetData>
  <mergeCells count="334">
    <mergeCell ref="B2:K2"/>
    <mergeCell ref="K5:K6"/>
    <mergeCell ref="B8:K8"/>
    <mergeCell ref="B13:C13"/>
    <mergeCell ref="B14:K14"/>
    <mergeCell ref="B19:C19"/>
    <mergeCell ref="B20:K20"/>
    <mergeCell ref="B4:D4"/>
    <mergeCell ref="B5:B6"/>
    <mergeCell ref="C5:C6"/>
    <mergeCell ref="D5:D6"/>
    <mergeCell ref="E5:E6"/>
    <mergeCell ref="F5:F6"/>
    <mergeCell ref="G5:G6"/>
    <mergeCell ref="H5:J5"/>
    <mergeCell ref="F24:F25"/>
    <mergeCell ref="G24:G25"/>
    <mergeCell ref="H24:J24"/>
    <mergeCell ref="K24:K25"/>
    <mergeCell ref="B27:K27"/>
    <mergeCell ref="B32:C32"/>
    <mergeCell ref="B22:C22"/>
    <mergeCell ref="B23:D23"/>
    <mergeCell ref="B24:B25"/>
    <mergeCell ref="C24:C25"/>
    <mergeCell ref="D24:D25"/>
    <mergeCell ref="E24:E25"/>
    <mergeCell ref="G43:G44"/>
    <mergeCell ref="H43:J43"/>
    <mergeCell ref="K43:K44"/>
    <mergeCell ref="B46:K46"/>
    <mergeCell ref="B52:C52"/>
    <mergeCell ref="B53:K53"/>
    <mergeCell ref="B33:K33"/>
    <mergeCell ref="B38:C38"/>
    <mergeCell ref="B39:K39"/>
    <mergeCell ref="B41:C41"/>
    <mergeCell ref="B42:D42"/>
    <mergeCell ref="B43:B44"/>
    <mergeCell ref="C43:C44"/>
    <mergeCell ref="D43:D44"/>
    <mergeCell ref="E43:E44"/>
    <mergeCell ref="F43:F44"/>
    <mergeCell ref="B70:C70"/>
    <mergeCell ref="B71:F71"/>
    <mergeCell ref="I72:I73"/>
    <mergeCell ref="J72:J73"/>
    <mergeCell ref="K72:K73"/>
    <mergeCell ref="B59:C59"/>
    <mergeCell ref="B60:K60"/>
    <mergeCell ref="B63:C63"/>
    <mergeCell ref="B64:K64"/>
    <mergeCell ref="B66:C66"/>
    <mergeCell ref="B67:K67"/>
    <mergeCell ref="B82:H82"/>
    <mergeCell ref="B85:I85"/>
    <mergeCell ref="B86:E86"/>
    <mergeCell ref="B87:I87"/>
    <mergeCell ref="B88:I88"/>
    <mergeCell ref="B72:H73"/>
    <mergeCell ref="B74:H74"/>
    <mergeCell ref="B75:H75"/>
    <mergeCell ref="B76:H76"/>
    <mergeCell ref="B77:H77"/>
    <mergeCell ref="B78:H78"/>
    <mergeCell ref="B79:H79"/>
    <mergeCell ref="B80:H80"/>
    <mergeCell ref="B81:H81"/>
    <mergeCell ref="B83:H83"/>
    <mergeCell ref="B84:H84"/>
    <mergeCell ref="B99:K99"/>
    <mergeCell ref="B101:B102"/>
    <mergeCell ref="C101:C102"/>
    <mergeCell ref="D101:D102"/>
    <mergeCell ref="E101:E102"/>
    <mergeCell ref="F101:F102"/>
    <mergeCell ref="G101:I101"/>
    <mergeCell ref="J101:J102"/>
    <mergeCell ref="B89:I89"/>
    <mergeCell ref="B90:I90"/>
    <mergeCell ref="B91:H91"/>
    <mergeCell ref="B97:C97"/>
    <mergeCell ref="B142:C142"/>
    <mergeCell ref="B143:J143"/>
    <mergeCell ref="B119:C119"/>
    <mergeCell ref="B120:J120"/>
    <mergeCell ref="B121:J121"/>
    <mergeCell ref="B126:C126"/>
    <mergeCell ref="B127:J127"/>
    <mergeCell ref="B132:C132"/>
    <mergeCell ref="B104:J104"/>
    <mergeCell ref="B105:J105"/>
    <mergeCell ref="B110:C110"/>
    <mergeCell ref="B111:J111"/>
    <mergeCell ref="B116:C116"/>
    <mergeCell ref="B117:J117"/>
    <mergeCell ref="P5:P6"/>
    <mergeCell ref="Q5:Q6"/>
    <mergeCell ref="R5:R6"/>
    <mergeCell ref="S5:U5"/>
    <mergeCell ref="B159:C159"/>
    <mergeCell ref="B160:C160"/>
    <mergeCell ref="B161:B162"/>
    <mergeCell ref="C161:C162"/>
    <mergeCell ref="D161:D162"/>
    <mergeCell ref="M5:M6"/>
    <mergeCell ref="M22:N22"/>
    <mergeCell ref="M41:N41"/>
    <mergeCell ref="M42:O42"/>
    <mergeCell ref="M43:M44"/>
    <mergeCell ref="B148:C148"/>
    <mergeCell ref="B149:J149"/>
    <mergeCell ref="B152:C152"/>
    <mergeCell ref="B153:J153"/>
    <mergeCell ref="B155:C155"/>
    <mergeCell ref="B156:J156"/>
    <mergeCell ref="B133:J133"/>
    <mergeCell ref="B135:C135"/>
    <mergeCell ref="B136:J136"/>
    <mergeCell ref="B137:J137"/>
    <mergeCell ref="V24:V25"/>
    <mergeCell ref="M27:V27"/>
    <mergeCell ref="M32:N32"/>
    <mergeCell ref="M33:V33"/>
    <mergeCell ref="M38:N38"/>
    <mergeCell ref="M39:V39"/>
    <mergeCell ref="M4:O4"/>
    <mergeCell ref="M23:O23"/>
    <mergeCell ref="M2:V2"/>
    <mergeCell ref="M24:M25"/>
    <mergeCell ref="N24:N25"/>
    <mergeCell ref="O24:O25"/>
    <mergeCell ref="P24:P25"/>
    <mergeCell ref="Q24:Q25"/>
    <mergeCell ref="R24:R25"/>
    <mergeCell ref="S24:U24"/>
    <mergeCell ref="V5:V6"/>
    <mergeCell ref="M8:V8"/>
    <mergeCell ref="M13:N13"/>
    <mergeCell ref="M14:V14"/>
    <mergeCell ref="M19:N19"/>
    <mergeCell ref="M20:V20"/>
    <mergeCell ref="N5:N6"/>
    <mergeCell ref="O5:O6"/>
    <mergeCell ref="M63:N63"/>
    <mergeCell ref="M64:V64"/>
    <mergeCell ref="M66:N66"/>
    <mergeCell ref="M67:V67"/>
    <mergeCell ref="M70:N70"/>
    <mergeCell ref="M71:Q71"/>
    <mergeCell ref="V43:V44"/>
    <mergeCell ref="M46:V46"/>
    <mergeCell ref="M52:N52"/>
    <mergeCell ref="M53:V53"/>
    <mergeCell ref="M59:N59"/>
    <mergeCell ref="M60:V60"/>
    <mergeCell ref="N43:N44"/>
    <mergeCell ref="O43:O44"/>
    <mergeCell ref="P43:P44"/>
    <mergeCell ref="Q43:Q44"/>
    <mergeCell ref="R43:R44"/>
    <mergeCell ref="S43:U43"/>
    <mergeCell ref="U72:U73"/>
    <mergeCell ref="V72:V73"/>
    <mergeCell ref="M86:P86"/>
    <mergeCell ref="M87:T87"/>
    <mergeCell ref="M88:T88"/>
    <mergeCell ref="M89:T89"/>
    <mergeCell ref="M78:S78"/>
    <mergeCell ref="M79:S79"/>
    <mergeCell ref="M80:S80"/>
    <mergeCell ref="M81:S81"/>
    <mergeCell ref="M82:S82"/>
    <mergeCell ref="M85:T85"/>
    <mergeCell ref="M72:S73"/>
    <mergeCell ref="T72:T73"/>
    <mergeCell ref="M74:S74"/>
    <mergeCell ref="M75:S75"/>
    <mergeCell ref="M76:S76"/>
    <mergeCell ref="M77:S77"/>
    <mergeCell ref="M83:S83"/>
    <mergeCell ref="M84:S84"/>
    <mergeCell ref="R101:T101"/>
    <mergeCell ref="U101:U102"/>
    <mergeCell ref="M104:U104"/>
    <mergeCell ref="M105:U105"/>
    <mergeCell ref="M110:N110"/>
    <mergeCell ref="M111:U111"/>
    <mergeCell ref="M90:T90"/>
    <mergeCell ref="M91:S91"/>
    <mergeCell ref="M97:N97"/>
    <mergeCell ref="M99:V99"/>
    <mergeCell ref="M101:M102"/>
    <mergeCell ref="N101:N102"/>
    <mergeCell ref="O101:O102"/>
    <mergeCell ref="P101:P102"/>
    <mergeCell ref="Q101:Q102"/>
    <mergeCell ref="M127:U127"/>
    <mergeCell ref="M132:N132"/>
    <mergeCell ref="M133:U133"/>
    <mergeCell ref="M135:N135"/>
    <mergeCell ref="M136:U136"/>
    <mergeCell ref="M137:U137"/>
    <mergeCell ref="M116:N116"/>
    <mergeCell ref="M117:U117"/>
    <mergeCell ref="M119:N119"/>
    <mergeCell ref="M120:U120"/>
    <mergeCell ref="M121:U121"/>
    <mergeCell ref="M126:N126"/>
    <mergeCell ref="M155:N155"/>
    <mergeCell ref="M156:U156"/>
    <mergeCell ref="M159:N159"/>
    <mergeCell ref="M160:N160"/>
    <mergeCell ref="M161:M162"/>
    <mergeCell ref="N161:N162"/>
    <mergeCell ref="O161:O162"/>
    <mergeCell ref="M142:N142"/>
    <mergeCell ref="M143:U143"/>
    <mergeCell ref="M148:N148"/>
    <mergeCell ref="M149:U149"/>
    <mergeCell ref="M152:N152"/>
    <mergeCell ref="M153:U153"/>
    <mergeCell ref="X128:AF128"/>
    <mergeCell ref="X133:Y133"/>
    <mergeCell ref="X2:AG2"/>
    <mergeCell ref="X98:AC98"/>
    <mergeCell ref="X117:AG117"/>
    <mergeCell ref="X118:X119"/>
    <mergeCell ref="Y118:Y119"/>
    <mergeCell ref="Z118:Z119"/>
    <mergeCell ref="AA118:AA119"/>
    <mergeCell ref="AB118:AB119"/>
    <mergeCell ref="AC118:AE118"/>
    <mergeCell ref="X4:Z4"/>
    <mergeCell ref="X23:Z23"/>
    <mergeCell ref="X42:Z42"/>
    <mergeCell ref="X71:AB71"/>
    <mergeCell ref="X86:AA86"/>
    <mergeCell ref="X91:AD91"/>
    <mergeCell ref="AA5:AA6"/>
    <mergeCell ref="AB5:AB6"/>
    <mergeCell ref="AF118:AF119"/>
    <mergeCell ref="X121:AF121"/>
    <mergeCell ref="X122:AF122"/>
    <mergeCell ref="AC5:AC6"/>
    <mergeCell ref="AD5:AF5"/>
    <mergeCell ref="X160:AF160"/>
    <mergeCell ref="X149:Y149"/>
    <mergeCell ref="X150:AF150"/>
    <mergeCell ref="X152:Y152"/>
    <mergeCell ref="X153:AF153"/>
    <mergeCell ref="X154:AF154"/>
    <mergeCell ref="X159:Y159"/>
    <mergeCell ref="X134:AF134"/>
    <mergeCell ref="X136:Y136"/>
    <mergeCell ref="X137:AF137"/>
    <mergeCell ref="X138:AF138"/>
    <mergeCell ref="X143:Y143"/>
    <mergeCell ref="X144:AF144"/>
    <mergeCell ref="AG5:AG6"/>
    <mergeCell ref="X8:AG8"/>
    <mergeCell ref="X13:Y13"/>
    <mergeCell ref="X14:AG14"/>
    <mergeCell ref="X177:Y177"/>
    <mergeCell ref="X178:X179"/>
    <mergeCell ref="Y178:Y179"/>
    <mergeCell ref="Z178:Z179"/>
    <mergeCell ref="X5:X6"/>
    <mergeCell ref="Y5:Y6"/>
    <mergeCell ref="Z5:Z6"/>
    <mergeCell ref="X19:Y19"/>
    <mergeCell ref="X20:AG20"/>
    <mergeCell ref="X22:Y22"/>
    <mergeCell ref="X173:AF173"/>
    <mergeCell ref="X176:Y176"/>
    <mergeCell ref="X165:Y165"/>
    <mergeCell ref="X166:AF166"/>
    <mergeCell ref="X169:Y169"/>
    <mergeCell ref="X170:AF170"/>
    <mergeCell ref="X172:Y172"/>
    <mergeCell ref="X127:Y127"/>
    <mergeCell ref="AD24:AF24"/>
    <mergeCell ref="AG24:AG25"/>
    <mergeCell ref="X27:AG27"/>
    <mergeCell ref="X32:Y32"/>
    <mergeCell ref="X33:AG33"/>
    <mergeCell ref="X38:Y38"/>
    <mergeCell ref="X24:X25"/>
    <mergeCell ref="Y24:Y25"/>
    <mergeCell ref="Z24:Z25"/>
    <mergeCell ref="AA24:AA25"/>
    <mergeCell ref="AB24:AB25"/>
    <mergeCell ref="AC24:AC25"/>
    <mergeCell ref="X46:AG46"/>
    <mergeCell ref="X52:Y52"/>
    <mergeCell ref="X53:AG53"/>
    <mergeCell ref="X59:Y59"/>
    <mergeCell ref="X60:AG60"/>
    <mergeCell ref="X63:Y63"/>
    <mergeCell ref="X39:AG39"/>
    <mergeCell ref="X41:Y41"/>
    <mergeCell ref="X43:X44"/>
    <mergeCell ref="Y43:Y44"/>
    <mergeCell ref="Z43:Z44"/>
    <mergeCell ref="AA43:AA44"/>
    <mergeCell ref="AB43:AB44"/>
    <mergeCell ref="AC43:AC44"/>
    <mergeCell ref="AD43:AF43"/>
    <mergeCell ref="AG43:AG44"/>
    <mergeCell ref="AF72:AF73"/>
    <mergeCell ref="AG72:AG73"/>
    <mergeCell ref="X74:AD74"/>
    <mergeCell ref="X75:AD75"/>
    <mergeCell ref="X76:AD76"/>
    <mergeCell ref="X77:AD77"/>
    <mergeCell ref="X78:AD78"/>
    <mergeCell ref="X79:AD79"/>
    <mergeCell ref="X64:AG64"/>
    <mergeCell ref="X66:Y66"/>
    <mergeCell ref="X67:AG67"/>
    <mergeCell ref="X70:Y70"/>
    <mergeCell ref="X72:AD73"/>
    <mergeCell ref="AE72:AE73"/>
    <mergeCell ref="X87:AE87"/>
    <mergeCell ref="X88:AE88"/>
    <mergeCell ref="X89:AE89"/>
    <mergeCell ref="X90:AE90"/>
    <mergeCell ref="X97:Y97"/>
    <mergeCell ref="X80:AD80"/>
    <mergeCell ref="X81:AD81"/>
    <mergeCell ref="X82:AD82"/>
    <mergeCell ref="X85:AE85"/>
    <mergeCell ref="X83:AD83"/>
    <mergeCell ref="X84:AD84"/>
  </mergeCells>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1.Kopsavilkums</vt:lpstr>
      <vt:lpstr>2.Decentralizētie iepirkumi</vt:lpstr>
      <vt:lpstr>3.Centralizētie iepirkumi</vt:lpstr>
      <vt:lpstr>4.Faktiskie maksājumi</vt:lpstr>
      <vt:lpstr>Pielikums</vt:lpstr>
      <vt:lpstr>'1.Kopsavilkums'!bookmark40</vt:lpstr>
      <vt:lpstr>'2.Decentralizētie iepirkumi'!bookmark48</vt:lpstr>
      <vt:lpstr>'3.Centralizētie iepirkumi'!bookmark63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Marika Vizule</dc:creator>
  <cp:lastModifiedBy>Marika Vizule</cp:lastModifiedBy>
  <cp:lastPrinted>2017-10-17T08:11:10Z</cp:lastPrinted>
  <dcterms:created xsi:type="dcterms:W3CDTF">2016-02-08T11:24:16Z</dcterms:created>
  <dcterms:modified xsi:type="dcterms:W3CDTF">2017-12-14T14:22:43Z</dcterms:modified>
</cp:coreProperties>
</file>