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9. gads\Operatīvā statistika\Gada statistika\"/>
    </mc:Choice>
  </mc:AlternateContent>
  <xr:revisionPtr revIDLastSave="0" documentId="13_ncr:1_{B1C0BCDF-761C-4967-8522-90098DA1F214}" xr6:coauthVersionLast="40" xr6:coauthVersionMax="40" xr10:uidLastSave="{00000000-0000-0000-0000-000000000000}"/>
  <bookViews>
    <workbookView xWindow="0" yWindow="0" windowWidth="28800" windowHeight="134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32" i="1"/>
  <c r="D32" i="1"/>
  <c r="C28" i="1"/>
  <c r="B28" i="1"/>
  <c r="E28" i="1"/>
  <c r="D28" i="1"/>
  <c r="F32" i="1" l="1"/>
  <c r="C32" i="1"/>
  <c r="G32" i="1"/>
  <c r="B32" i="1"/>
  <c r="G14" i="1"/>
  <c r="G19" i="1"/>
  <c r="F19" i="1"/>
  <c r="G15" i="1"/>
  <c r="F15" i="1"/>
  <c r="F14" i="1"/>
  <c r="F13" i="1" s="1"/>
  <c r="E15" i="1"/>
  <c r="E13" i="1" s="1"/>
  <c r="D15" i="1"/>
  <c r="E14" i="1"/>
  <c r="D14" i="1"/>
  <c r="C15" i="1"/>
  <c r="B15" i="1"/>
  <c r="C14" i="1"/>
  <c r="B14" i="1"/>
  <c r="B13" i="1" l="1"/>
  <c r="D13" i="1"/>
  <c r="C13" i="1"/>
  <c r="G13" i="1"/>
  <c r="E17" i="1"/>
  <c r="D17" i="1" l="1"/>
  <c r="F17" i="1"/>
  <c r="G17" i="1"/>
  <c r="B17" i="1"/>
  <c r="C17" i="1"/>
</calcChain>
</file>

<file path=xl/sharedStrings.xml><?xml version="1.0" encoding="utf-8"?>
<sst xmlns="http://schemas.openxmlformats.org/spreadsheetml/2006/main" count="42" uniqueCount="19">
  <si>
    <t>Publisko iepirkumu likums</t>
  </si>
  <si>
    <t>Virs un zem ES līgumcenu sliekšņa kopā</t>
  </si>
  <si>
    <t>Pavisam kopā</t>
  </si>
  <si>
    <t>Sabiedrisko pakalpojumu sniedzēju iepirkumu likums</t>
  </si>
  <si>
    <t>Rezultātu paziņojumu skaits *</t>
  </si>
  <si>
    <t>Būvdarbi</t>
  </si>
  <si>
    <t>Preces</t>
  </si>
  <si>
    <t>Pakalpojumi</t>
  </si>
  <si>
    <t>Avots: IUB Publikāciju vadības sistēmas datu bāze</t>
  </si>
  <si>
    <t>Aizsardzības un drošības jomas iepirkumu likums</t>
  </si>
  <si>
    <t>Kopējais rezultātu paziņojumu skaits un publikācijās norādītās līgumcenas pēc iepirkuma veida 2018.gadā</t>
  </si>
  <si>
    <r>
      <t>9.</t>
    </r>
    <r>
      <rPr>
        <sz val="11"/>
        <color theme="1"/>
        <rFont val="Calibri"/>
        <family val="2"/>
        <charset val="186"/>
      </rPr>
      <t xml:space="preserve"> panta kārtībā ****</t>
    </r>
  </si>
  <si>
    <t>Zem ES līgumcenu sliekšņa **</t>
  </si>
  <si>
    <t>Virs ES līgumcenu sliekšņa ***</t>
  </si>
  <si>
    <t>Kopējā līgumcena, milj.EUR, bez PVN *</t>
  </si>
  <si>
    <r>
      <t xml:space="preserve">Apzīmējumu skaidrojumi: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u/>
        <sz val="10"/>
        <color theme="1"/>
        <rFont val="Calibri Light"/>
        <family val="2"/>
        <charset val="186"/>
        <scheme val="major"/>
      </rPr>
      <t>´Rezultātu paziņojumu skaits</t>
    </r>
    <r>
      <rPr>
        <sz val="10"/>
        <color theme="1"/>
        <rFont val="Calibri Light"/>
        <family val="2"/>
        <charset val="186"/>
        <scheme val="major"/>
      </rPr>
      <t>´ - norādītais skaitlis veidojas no šāda veida publikāciju veidlapām: Paziņojums par metu konkursa rezultātiem (PIL, SPSIL), Informatīvs paziņojums par noslēgto līgumu, Paziņojums par līguma slēgšanas tiesību piešķiršanu (PIL, SPSIL), Paziņojums par sociālajiem un citiem īpašiem pakalpojumiem - paziņojums par līguma slēgšanas tiesību piešķiršanu (PIL, SPSIL), Paziņojums par iepirkuma procedūras rezultātiem aizsardzības un drošības jomā, Paziņojums par koncesijas piešķiršanu. Dati ietver līgumus vispārīgās vienošanās ietvaros.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´</t>
    </r>
    <r>
      <rPr>
        <u/>
        <sz val="10"/>
        <color theme="1"/>
        <rFont val="Calibri Light"/>
        <family val="2"/>
        <charset val="186"/>
        <scheme val="major"/>
      </rPr>
      <t xml:space="preserve">Kopējā līgumcena milj.EUR, bez PVN´ </t>
    </r>
    <r>
      <rPr>
        <sz val="10"/>
        <color theme="1"/>
        <rFont val="Calibri Light"/>
        <family val="2"/>
        <charset val="186"/>
        <scheme val="major"/>
      </rPr>
      <t xml:space="preserve">norādītā kopsumma veidojas no iepriekš minētajos rezultātu paziņojumos norādītās līgumu cenas. Dati ietver līgumus vispārīgās vienošanās ietvaros.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</t>
    </r>
    <r>
      <rPr>
        <i/>
        <sz val="10"/>
        <color theme="1"/>
        <rFont val="Calibri Light"/>
        <family val="2"/>
        <charset val="186"/>
        <scheme val="major"/>
      </rPr>
      <t>´Zem ES līgumcenu sliekšņa</t>
    </r>
    <r>
      <rPr>
        <sz val="10"/>
        <color theme="1"/>
        <rFont val="Calibri Light"/>
        <family val="2"/>
        <charset val="186"/>
        <scheme val="major"/>
      </rPr>
      <t xml:space="preserve">´ - iepirkumi ar paredzamo līgumcenu precēm un pakalpojumiem no 42 000 EUR līdz 143 999,99 EUR, un būvdarbiem ar paredzamo līgumcenu no 170 000 EUR līdz 5 547 999,99 EUR;                                                                                                                                                                                                                                                                           *** </t>
    </r>
    <r>
      <rPr>
        <i/>
        <sz val="10"/>
        <color theme="1"/>
        <rFont val="Calibri Light"/>
        <family val="2"/>
        <charset val="186"/>
        <scheme val="major"/>
      </rPr>
      <t>´Virs ES līgumcenu sliekšņa</t>
    </r>
    <r>
      <rPr>
        <sz val="10"/>
        <color theme="1"/>
        <rFont val="Calibri Light"/>
        <family val="2"/>
        <charset val="186"/>
        <scheme val="major"/>
      </rPr>
      <t>´- paziņojumi ar paredzamo līgumcenu precēm un pakalpojumiem no 144 000 EUR un būvdarbiem no 5 548 000 EUR un virs;                                                                                                                                                                                 **** ´</t>
    </r>
    <r>
      <rPr>
        <i/>
        <sz val="10"/>
        <color theme="1"/>
        <rFont val="Calibri"/>
        <family val="2"/>
        <charset val="186"/>
      </rPr>
      <t>9.</t>
    </r>
    <r>
      <rPr>
        <i/>
        <sz val="10"/>
        <color theme="1"/>
        <rFont val="Calibri Light"/>
        <family val="2"/>
        <charset val="186"/>
      </rPr>
      <t xml:space="preserve">panta kārtībā´ </t>
    </r>
    <r>
      <rPr>
        <sz val="10"/>
        <color theme="1"/>
        <rFont val="Calibri Light"/>
        <family val="2"/>
        <charset val="186"/>
      </rPr>
      <t>iepirkumi, kuru piegādes un pakalpojumu līgumu paredzamā līgumcena ir no 10 000 EUR līdz 41 999,99 EUR, un būvdarbu iepirkumi ar paredzamo līgumcenu no 20 000 EUR līdz 169 999,99 EUR.</t>
    </r>
    <r>
      <rPr>
        <sz val="10"/>
        <color theme="1"/>
        <rFont val="Calibri Light"/>
        <family val="2"/>
        <charset val="186"/>
        <scheme val="major"/>
      </rPr>
      <t xml:space="preserve">                                                         </t>
    </r>
  </si>
  <si>
    <t xml:space="preserve">Rezultātu paziņojumu ar norādi par līgumiem vispārīgās vienošanās ietvaros skaits </t>
  </si>
  <si>
    <t>Rezultātos norādītā līgumcena (EUR bez PVN) par līgumiem vispārīgās vienošanās ietvaros</t>
  </si>
  <si>
    <t>Aprēķins veikts uz 30.01.2019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</si>
</sst>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color theme="1"/>
      <name val="Calibri Light"/>
      <family val="2"/>
      <charset val="186"/>
      <scheme val="major"/>
    </font>
    <font>
      <u/>
      <sz val="10"/>
      <color theme="1"/>
      <name val="Calibri Light"/>
      <family val="2"/>
      <charset val="186"/>
      <scheme val="major"/>
    </font>
    <font>
      <i/>
      <sz val="10"/>
      <color theme="1"/>
      <name val="Calibri Light"/>
      <family val="2"/>
      <charset val="186"/>
      <scheme val="major"/>
    </font>
    <font>
      <i/>
      <sz val="10"/>
      <color theme="1"/>
      <name val="Calibri"/>
      <family val="2"/>
      <charset val="186"/>
    </font>
    <font>
      <i/>
      <sz val="10"/>
      <color theme="1"/>
      <name val="Calibri Light"/>
      <family val="2"/>
      <charset val="186"/>
    </font>
    <font>
      <sz val="10"/>
      <color theme="1"/>
      <name val="Calibri Light"/>
      <family val="2"/>
      <charset val="186"/>
    </font>
    <font>
      <sz val="9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1" xfId="0" applyFill="1" applyBorder="1" applyAlignment="1">
      <alignment horizontal="center" wrapText="1"/>
    </xf>
    <xf numFmtId="0" fontId="0" fillId="3" borderId="2" xfId="0" applyFill="1" applyBorder="1"/>
    <xf numFmtId="0" fontId="0" fillId="3" borderId="3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0" borderId="0" xfId="0" applyFont="1"/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3" fontId="0" fillId="0" borderId="0" xfId="0" applyNumberFormat="1" applyFill="1" applyBorder="1"/>
    <xf numFmtId="3" fontId="0" fillId="4" borderId="1" xfId="0" applyNumberFormat="1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420688</xdr:colOff>
      <xdr:row>5</xdr:row>
      <xdr:rowOff>182563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3688" cy="113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6"/>
  <sheetViews>
    <sheetView tabSelected="1" zoomScale="120" zoomScaleNormal="120" workbookViewId="0">
      <selection activeCell="C5" sqref="C5"/>
    </sheetView>
  </sheetViews>
  <sheetFormatPr defaultRowHeight="15" x14ac:dyDescent="0.25"/>
  <cols>
    <col min="1" max="1" width="36.140625" customWidth="1"/>
    <col min="2" max="2" width="12.5703125" customWidth="1"/>
    <col min="3" max="3" width="18.7109375" customWidth="1"/>
    <col min="4" max="4" width="12.140625" customWidth="1"/>
    <col min="5" max="5" width="18.5703125" customWidth="1"/>
    <col min="6" max="6" width="12.28515625" customWidth="1"/>
    <col min="7" max="7" width="17.85546875" customWidth="1"/>
    <col min="9" max="11" width="13.28515625" bestFit="1" customWidth="1"/>
  </cols>
  <sheetData>
    <row r="7" spans="1:10" ht="5.25" customHeight="1" x14ac:dyDescent="0.25"/>
    <row r="8" spans="1:10" x14ac:dyDescent="0.25">
      <c r="A8" s="25" t="s">
        <v>10</v>
      </c>
      <c r="B8" s="25"/>
      <c r="C8" s="25"/>
      <c r="D8" s="25"/>
      <c r="E8" s="25"/>
      <c r="F8" s="25"/>
      <c r="G8" s="25"/>
      <c r="H8" s="25"/>
      <c r="I8" s="25"/>
    </row>
    <row r="9" spans="1:10" ht="7.5" customHeight="1" x14ac:dyDescent="0.25"/>
    <row r="10" spans="1:10" x14ac:dyDescent="0.25">
      <c r="A10" s="2"/>
      <c r="B10" s="24" t="s">
        <v>5</v>
      </c>
      <c r="C10" s="24"/>
      <c r="D10" s="24" t="s">
        <v>6</v>
      </c>
      <c r="E10" s="24"/>
      <c r="F10" s="24" t="s">
        <v>7</v>
      </c>
      <c r="G10" s="24"/>
    </row>
    <row r="11" spans="1:10" ht="45.75" customHeight="1" x14ac:dyDescent="0.25">
      <c r="A11" s="3"/>
      <c r="B11" s="1" t="s">
        <v>4</v>
      </c>
      <c r="C11" s="1" t="s">
        <v>14</v>
      </c>
      <c r="D11" s="1" t="s">
        <v>4</v>
      </c>
      <c r="E11" s="1" t="s">
        <v>14</v>
      </c>
      <c r="F11" s="1" t="s">
        <v>4</v>
      </c>
      <c r="G11" s="1" t="s">
        <v>14</v>
      </c>
    </row>
    <row r="12" spans="1:10" ht="14.25" customHeight="1" x14ac:dyDescent="0.25">
      <c r="A12" s="4" t="s">
        <v>0</v>
      </c>
      <c r="B12" s="5"/>
      <c r="C12" s="5"/>
      <c r="D12" s="5"/>
      <c r="E12" s="5"/>
      <c r="F12" s="5"/>
      <c r="G12" s="6"/>
    </row>
    <row r="13" spans="1:10" ht="14.25" customHeight="1" x14ac:dyDescent="0.25">
      <c r="A13" s="7" t="s">
        <v>1</v>
      </c>
      <c r="B13" s="13">
        <f t="shared" ref="B13:G13" si="0">B14+B15</f>
        <v>1289</v>
      </c>
      <c r="C13" s="13">
        <f t="shared" si="0"/>
        <v>1024702844</v>
      </c>
      <c r="D13" s="13">
        <f t="shared" si="0"/>
        <v>2376</v>
      </c>
      <c r="E13" s="13">
        <f t="shared" si="0"/>
        <v>645174138</v>
      </c>
      <c r="F13" s="13">
        <f t="shared" si="0"/>
        <v>2303</v>
      </c>
      <c r="G13" s="13">
        <f t="shared" si="0"/>
        <v>1248917343</v>
      </c>
      <c r="H13" s="11"/>
      <c r="I13" s="11"/>
    </row>
    <row r="14" spans="1:10" ht="14.25" customHeight="1" x14ac:dyDescent="0.25">
      <c r="A14" s="8" t="s">
        <v>13</v>
      </c>
      <c r="B14" s="10">
        <f>84</f>
        <v>84</v>
      </c>
      <c r="C14" s="10">
        <f>461520394</f>
        <v>461520394</v>
      </c>
      <c r="D14" s="10">
        <f>1219</f>
        <v>1219</v>
      </c>
      <c r="E14" s="10">
        <f>582479174</f>
        <v>582479174</v>
      </c>
      <c r="F14" s="10">
        <f>15+755+86</f>
        <v>856</v>
      </c>
      <c r="G14" s="10">
        <f>1059237016+92532751</f>
        <v>1151769767</v>
      </c>
      <c r="H14" s="11"/>
      <c r="I14" s="11"/>
      <c r="J14" s="11"/>
    </row>
    <row r="15" spans="1:10" ht="14.25" customHeight="1" x14ac:dyDescent="0.25">
      <c r="A15" s="8" t="s">
        <v>12</v>
      </c>
      <c r="B15" s="23">
        <f>1205</f>
        <v>1205</v>
      </c>
      <c r="C15" s="23">
        <f>563182450</f>
        <v>563182450</v>
      </c>
      <c r="D15" s="23">
        <f>1157</f>
        <v>1157</v>
      </c>
      <c r="E15" s="23">
        <f>62694964</f>
        <v>62694964</v>
      </c>
      <c r="F15" s="23">
        <f>15+954+478</f>
        <v>1447</v>
      </c>
      <c r="G15" s="23">
        <f>47263630+49883946</f>
        <v>97147576</v>
      </c>
      <c r="H15" s="11"/>
      <c r="I15" s="11"/>
      <c r="J15" s="11"/>
    </row>
    <row r="16" spans="1:10" ht="14.25" customHeight="1" x14ac:dyDescent="0.25">
      <c r="A16" s="7" t="s">
        <v>11</v>
      </c>
      <c r="B16" s="10">
        <v>1459</v>
      </c>
      <c r="C16" s="10">
        <v>98073243</v>
      </c>
      <c r="D16" s="10">
        <v>2475</v>
      </c>
      <c r="E16" s="10">
        <v>56622759</v>
      </c>
      <c r="F16" s="10">
        <v>2455</v>
      </c>
      <c r="G16" s="10">
        <v>55278461</v>
      </c>
      <c r="H16" s="11"/>
      <c r="I16" s="11"/>
      <c r="J16" s="22"/>
    </row>
    <row r="17" spans="1:11" ht="14.25" customHeight="1" x14ac:dyDescent="0.25">
      <c r="A17" s="9" t="s">
        <v>2</v>
      </c>
      <c r="B17" s="12">
        <f t="shared" ref="B17:G17" si="1">SUM(B14:B16)</f>
        <v>2748</v>
      </c>
      <c r="C17" s="12">
        <f t="shared" si="1"/>
        <v>1122776087</v>
      </c>
      <c r="D17" s="12">
        <f t="shared" si="1"/>
        <v>4851</v>
      </c>
      <c r="E17" s="12">
        <f t="shared" si="1"/>
        <v>701796897</v>
      </c>
      <c r="F17" s="12">
        <f t="shared" si="1"/>
        <v>4758</v>
      </c>
      <c r="G17" s="12">
        <f t="shared" si="1"/>
        <v>1304195804</v>
      </c>
      <c r="H17" s="11"/>
      <c r="I17" s="11"/>
    </row>
    <row r="18" spans="1:11" ht="14.25" customHeight="1" x14ac:dyDescent="0.25">
      <c r="A18" s="4" t="s">
        <v>3</v>
      </c>
      <c r="B18" s="5"/>
      <c r="C18" s="5"/>
      <c r="D18" s="5"/>
      <c r="E18" s="5"/>
      <c r="F18" s="5"/>
      <c r="G18" s="6"/>
    </row>
    <row r="19" spans="1:11" ht="14.25" customHeight="1" x14ac:dyDescent="0.25">
      <c r="A19" s="15" t="s">
        <v>2</v>
      </c>
      <c r="B19" s="16">
        <v>43</v>
      </c>
      <c r="C19" s="16">
        <v>206027041</v>
      </c>
      <c r="D19" s="16">
        <v>83</v>
      </c>
      <c r="E19" s="16">
        <v>123450520</v>
      </c>
      <c r="F19" s="16">
        <f>43+1</f>
        <v>44</v>
      </c>
      <c r="G19" s="16">
        <f>129339476+1762560</f>
        <v>131102036</v>
      </c>
      <c r="H19" s="11"/>
      <c r="I19" s="11"/>
      <c r="J19" s="11"/>
    </row>
    <row r="20" spans="1:11" ht="14.25" customHeight="1" x14ac:dyDescent="0.25">
      <c r="A20" s="26" t="s">
        <v>9</v>
      </c>
      <c r="B20" s="27"/>
      <c r="C20" s="19"/>
      <c r="D20" s="19"/>
      <c r="E20" s="19"/>
      <c r="F20" s="19"/>
      <c r="G20" s="20"/>
      <c r="H20" s="11"/>
      <c r="I20" s="11"/>
    </row>
    <row r="21" spans="1:11" ht="14.25" customHeight="1" x14ac:dyDescent="0.25">
      <c r="A21" s="17" t="s">
        <v>2</v>
      </c>
      <c r="B21" s="18">
        <v>5</v>
      </c>
      <c r="C21" s="18">
        <v>21089252</v>
      </c>
      <c r="D21" s="18">
        <v>20</v>
      </c>
      <c r="E21" s="18">
        <v>28576215</v>
      </c>
      <c r="F21" s="18">
        <v>5</v>
      </c>
      <c r="G21" s="18">
        <v>44404592</v>
      </c>
      <c r="H21" s="11"/>
      <c r="I21" s="11"/>
      <c r="J21" s="11"/>
    </row>
    <row r="22" spans="1:11" ht="9.75" customHeight="1" x14ac:dyDescent="0.25">
      <c r="A22" s="14" t="s">
        <v>8</v>
      </c>
    </row>
    <row r="23" spans="1:11" ht="12" customHeight="1" x14ac:dyDescent="0.25">
      <c r="A23" s="14" t="s">
        <v>18</v>
      </c>
    </row>
    <row r="24" spans="1:11" ht="16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1"/>
      <c r="I24" s="21"/>
    </row>
    <row r="25" spans="1:11" x14ac:dyDescent="0.25">
      <c r="A25" s="2"/>
      <c r="B25" s="24" t="s">
        <v>5</v>
      </c>
      <c r="C25" s="24"/>
      <c r="D25" s="24" t="s">
        <v>6</v>
      </c>
      <c r="E25" s="24"/>
      <c r="F25" s="24" t="s">
        <v>7</v>
      </c>
      <c r="G25" s="24"/>
    </row>
    <row r="26" spans="1:11" ht="120" x14ac:dyDescent="0.25">
      <c r="A26" s="3"/>
      <c r="B26" s="1" t="s">
        <v>16</v>
      </c>
      <c r="C26" s="1" t="s">
        <v>17</v>
      </c>
      <c r="D26" s="1" t="s">
        <v>16</v>
      </c>
      <c r="E26" s="1" t="s">
        <v>17</v>
      </c>
      <c r="F26" s="1" t="s">
        <v>16</v>
      </c>
      <c r="G26" s="1" t="s">
        <v>17</v>
      </c>
    </row>
    <row r="27" spans="1:11" x14ac:dyDescent="0.25">
      <c r="A27" s="4" t="s">
        <v>0</v>
      </c>
      <c r="B27" s="5"/>
      <c r="C27" s="5"/>
      <c r="D27" s="5"/>
      <c r="E27" s="5"/>
      <c r="F27" s="5"/>
      <c r="G27" s="6"/>
    </row>
    <row r="28" spans="1:11" x14ac:dyDescent="0.25">
      <c r="A28" s="7" t="s">
        <v>1</v>
      </c>
      <c r="B28" s="13">
        <f t="shared" ref="B28:G28" si="2">B29+B30</f>
        <v>1257</v>
      </c>
      <c r="C28" s="13">
        <f t="shared" si="2"/>
        <v>1008199444</v>
      </c>
      <c r="D28" s="13">
        <f t="shared" si="2"/>
        <v>2291</v>
      </c>
      <c r="E28" s="13">
        <f t="shared" si="2"/>
        <v>619675078</v>
      </c>
      <c r="F28" s="13">
        <f t="shared" si="2"/>
        <v>2088</v>
      </c>
      <c r="G28" s="13">
        <f t="shared" si="2"/>
        <v>1135448680</v>
      </c>
    </row>
    <row r="29" spans="1:11" x14ac:dyDescent="0.25">
      <c r="A29" s="8" t="s">
        <v>13</v>
      </c>
      <c r="B29" s="10">
        <v>80</v>
      </c>
      <c r="C29" s="10">
        <v>449055902</v>
      </c>
      <c r="D29" s="10">
        <v>1149</v>
      </c>
      <c r="E29" s="10">
        <v>557126257</v>
      </c>
      <c r="F29" s="10">
        <v>695</v>
      </c>
      <c r="G29" s="10">
        <v>1038860265</v>
      </c>
      <c r="H29" s="11"/>
      <c r="I29" s="11"/>
      <c r="J29" s="11"/>
      <c r="K29" s="11"/>
    </row>
    <row r="30" spans="1:11" x14ac:dyDescent="0.25">
      <c r="A30" s="8" t="s">
        <v>12</v>
      </c>
      <c r="B30" s="23">
        <v>1177</v>
      </c>
      <c r="C30" s="23">
        <v>559143542</v>
      </c>
      <c r="D30" s="23">
        <v>1142</v>
      </c>
      <c r="E30" s="23">
        <v>62548821</v>
      </c>
      <c r="F30" s="23">
        <v>1393</v>
      </c>
      <c r="G30" s="23">
        <v>96588415</v>
      </c>
      <c r="H30" s="11"/>
      <c r="I30" s="11"/>
    </row>
    <row r="31" spans="1:11" x14ac:dyDescent="0.25">
      <c r="A31" s="7" t="s">
        <v>11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I31" s="11"/>
    </row>
    <row r="32" spans="1:11" x14ac:dyDescent="0.25">
      <c r="A32" s="9" t="s">
        <v>2</v>
      </c>
      <c r="B32" s="12">
        <f t="shared" ref="B32:G32" si="3">SUM(B29:B31)</f>
        <v>1257</v>
      </c>
      <c r="C32" s="12">
        <f t="shared" si="3"/>
        <v>1008199444</v>
      </c>
      <c r="D32" s="12">
        <f t="shared" si="3"/>
        <v>2291</v>
      </c>
      <c r="E32" s="12">
        <f t="shared" si="3"/>
        <v>619675078</v>
      </c>
      <c r="F32" s="12">
        <f t="shared" si="3"/>
        <v>2088</v>
      </c>
      <c r="G32" s="12">
        <f t="shared" si="3"/>
        <v>1135448680</v>
      </c>
    </row>
    <row r="33" spans="1:9" x14ac:dyDescent="0.25">
      <c r="A33" s="4" t="s">
        <v>3</v>
      </c>
      <c r="B33" s="5"/>
      <c r="C33" s="5"/>
      <c r="D33" s="5"/>
      <c r="E33" s="5"/>
      <c r="F33" s="5"/>
      <c r="G33" s="6"/>
      <c r="I33" s="11"/>
    </row>
    <row r="34" spans="1:9" x14ac:dyDescent="0.25">
      <c r="A34" s="15" t="s">
        <v>2</v>
      </c>
      <c r="B34" s="16">
        <v>42</v>
      </c>
      <c r="C34" s="16">
        <v>181512726</v>
      </c>
      <c r="D34" s="16">
        <v>79</v>
      </c>
      <c r="E34" s="16">
        <v>118772384</v>
      </c>
      <c r="F34" s="16">
        <v>43</v>
      </c>
      <c r="G34" s="16">
        <v>130994072</v>
      </c>
      <c r="I34" s="11"/>
    </row>
    <row r="35" spans="1:9" x14ac:dyDescent="0.25">
      <c r="A35" s="26" t="s">
        <v>9</v>
      </c>
      <c r="B35" s="27"/>
      <c r="C35" s="19"/>
      <c r="D35" s="19"/>
      <c r="E35" s="19"/>
      <c r="F35" s="19"/>
      <c r="G35" s="20"/>
    </row>
    <row r="36" spans="1:9" x14ac:dyDescent="0.25">
      <c r="A36" s="17" t="s">
        <v>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</sheetData>
  <mergeCells count="10">
    <mergeCell ref="B25:C25"/>
    <mergeCell ref="D25:E25"/>
    <mergeCell ref="F25:G25"/>
    <mergeCell ref="A35:B35"/>
    <mergeCell ref="A24:G24"/>
    <mergeCell ref="B10:C10"/>
    <mergeCell ref="D10:E10"/>
    <mergeCell ref="F10:G10"/>
    <mergeCell ref="A8:I8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2019-01-30T12:13:16Z</cp:lastPrinted>
  <dcterms:created xsi:type="dcterms:W3CDTF">2016-01-28T11:39:42Z</dcterms:created>
  <dcterms:modified xsi:type="dcterms:W3CDTF">2019-01-30T12:13:24Z</dcterms:modified>
</cp:coreProperties>
</file>