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Renate.Kundzina\Documents\2019. gads\Operatīvā statistika\Gada statistika\"/>
    </mc:Choice>
  </mc:AlternateContent>
  <xr:revisionPtr revIDLastSave="0" documentId="13_ncr:1_{E3DF4210-A454-497D-A91E-60D092E02156}" xr6:coauthVersionLast="43" xr6:coauthVersionMax="43" xr10:uidLastSave="{00000000-0000-0000-0000-000000000000}"/>
  <bookViews>
    <workbookView xWindow="-120" yWindow="-120" windowWidth="29040" windowHeight="1764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 i="1" l="1"/>
  <c r="G45" i="1" s="1"/>
  <c r="F22" i="1"/>
  <c r="F45" i="1" s="1"/>
  <c r="D20" i="1" l="1"/>
  <c r="D18" i="1" l="1"/>
  <c r="D23" i="1" s="1"/>
  <c r="D24" i="1"/>
  <c r="E35" i="1"/>
  <c r="D35" i="1"/>
  <c r="C34" i="1"/>
  <c r="C35" i="1" s="1"/>
  <c r="E20" i="1"/>
  <c r="E25" i="1" s="1"/>
  <c r="E24" i="1"/>
  <c r="C20" i="1"/>
  <c r="C25" i="1" s="1"/>
  <c r="C19" i="1"/>
  <c r="C22" i="1" s="1"/>
  <c r="E43" i="1"/>
  <c r="D43" i="1"/>
  <c r="C43" i="1"/>
  <c r="E31" i="1"/>
  <c r="D31" i="1"/>
  <c r="C31" i="1"/>
  <c r="E26" i="1"/>
  <c r="D26" i="1"/>
  <c r="C26" i="1"/>
  <c r="D25" i="1"/>
  <c r="E17" i="1"/>
  <c r="E44" i="1" s="1"/>
  <c r="D17" i="1"/>
  <c r="D44" i="1" s="1"/>
  <c r="C17" i="1"/>
  <c r="C44" i="1" s="1"/>
  <c r="C18" i="1" l="1"/>
  <c r="E18" i="1"/>
  <c r="E23" i="1" s="1"/>
  <c r="E22" i="1"/>
  <c r="E45" i="1" s="1"/>
  <c r="E46" i="1" s="1"/>
  <c r="D22" i="1"/>
  <c r="D45" i="1" s="1"/>
  <c r="D46" i="1" s="1"/>
  <c r="C24" i="1"/>
  <c r="C27" i="1"/>
  <c r="C23" i="1"/>
  <c r="D27" i="1"/>
  <c r="C45" i="1"/>
  <c r="C46" i="1" s="1"/>
  <c r="E27" i="1" l="1"/>
</calcChain>
</file>

<file path=xl/sharedStrings.xml><?xml version="1.0" encoding="utf-8"?>
<sst xmlns="http://schemas.openxmlformats.org/spreadsheetml/2006/main" count="58" uniqueCount="25">
  <si>
    <t>Gads</t>
  </si>
  <si>
    <t>Iepirkumu izsludināšanas publikāciju skaits *</t>
  </si>
  <si>
    <t>Rezultātu paziņojumu skaits *</t>
  </si>
  <si>
    <t>Kopējā līgumcena, milj.EUR, bez PVN *</t>
  </si>
  <si>
    <t>Publisko iepirkumu likums</t>
  </si>
  <si>
    <t>Virs un zem ES līgumcenu sliekšņa kopā</t>
  </si>
  <si>
    <t>Virs ES līgumcenu sliekšņa ***</t>
  </si>
  <si>
    <t>Zem ES līgumcenu sliekšņa **</t>
  </si>
  <si>
    <t>Kopā</t>
  </si>
  <si>
    <t>2017.gads</t>
  </si>
  <si>
    <r>
      <t>8.</t>
    </r>
    <r>
      <rPr>
        <sz val="11"/>
        <color theme="1"/>
        <rFont val="Calibri"/>
        <family val="2"/>
        <charset val="186"/>
      </rPr>
      <t>² un 9. panta kārtībā ****</t>
    </r>
  </si>
  <si>
    <t>Īpatsvars (%) pieaugums gadā</t>
  </si>
  <si>
    <t>Sabiedrisko pakalpojumu sniedzēju iepirkumu likums</t>
  </si>
  <si>
    <t>Publiskās un privātās partnerības likums</t>
  </si>
  <si>
    <t>Aizsardzības un drošības jomas iepirkumu likums</t>
  </si>
  <si>
    <t>Pavisam kopā</t>
  </si>
  <si>
    <t>Avots: IUB Publikāciju vadības sistēmas datu bāze</t>
  </si>
  <si>
    <t>Kopējā publicēto paziņojumu skaita un publikācijās norādītās kopējās līgumcenas pieaugums attiecībā pret 2017.gadu</t>
  </si>
  <si>
    <t>2018.gads</t>
  </si>
  <si>
    <t>9. panta kārtībā ****</t>
  </si>
  <si>
    <t>Ministru kabineta noteikumi Nr.104</t>
  </si>
  <si>
    <r>
      <t xml:space="preserve">Apzīmējumu skaidrojumi:                                                                                                                                                                                 * </t>
    </r>
    <r>
      <rPr>
        <u/>
        <sz val="10"/>
        <color theme="1"/>
        <rFont val="Calibri Light"/>
        <family val="2"/>
        <charset val="186"/>
        <scheme val="major"/>
      </rPr>
      <t>´Iepirkumu izsludināšanas publikāciju skaits</t>
    </r>
    <r>
      <rPr>
        <sz val="10"/>
        <color theme="1"/>
        <rFont val="Calibri Light"/>
        <family val="2"/>
        <charset val="186"/>
        <scheme val="major"/>
      </rPr>
      <t xml:space="preserve">´ - norādītais skaitlis veidojas no iepirkumiem, kuri IUB izsludināti, izmantojot šāda veida publikāciju veidlapas: Paziņojums par kvalifikācijas sistēmu, Paziņojums par līgumu (PIL, SPSIL, ADJIL), Paziņojums par sociālajiem un citiem īpašiem pakalpojumiem - paziņojums par līgumu (PIL, SPSIL), Paziņojums par koncesiju, Paziņojums par metu konkursu (PIL,SPSIL), Paziņojums par plānoto līgumu, Paziņojums par finansējuma saņēmēja iepirkuma procedūru.                                                                                                                                                               * </t>
    </r>
    <r>
      <rPr>
        <u/>
        <sz val="10"/>
        <color theme="1"/>
        <rFont val="Calibri Light"/>
        <family val="2"/>
        <charset val="186"/>
        <scheme val="major"/>
      </rPr>
      <t>´Rezultātu paziņojumu skaits</t>
    </r>
    <r>
      <rPr>
        <sz val="10"/>
        <color theme="1"/>
        <rFont val="Calibri Light"/>
        <family val="2"/>
        <charset val="186"/>
        <scheme val="major"/>
      </rPr>
      <t>´ - norādītais skaitlis veidojas no šāda veida publikāciju veidlapām: Paziņojums par iepirkuma procedūras rezultātiem aizsardzības un drošības jomā, Paziņojums par metu konkursa rezultātiem (PIL, SPSIL), Paziņojums par sociālajiem un citiem īpašiem pakalpojumiem - paziņojums par līguma slēgšanas tiesību piešķiršanu (PIL, SPSIL), Informatīvs paziņojums par noslēgto līgumu, Paziņojums par finansējuma saņēmēja iepirkumu procedūras rezultātiem, Paziņojums par koncesijas piešķiršanu, Paziņojums par līguma slēgšanas tiesību piešķiršanu (PIL, SPSIL). Datos ietverti līgumi vispārīgās vienošanās ietvaros.                                                                                                                                                                         * ´</t>
    </r>
    <r>
      <rPr>
        <u/>
        <sz val="10"/>
        <color theme="1"/>
        <rFont val="Calibri Light"/>
        <family val="2"/>
        <charset val="186"/>
        <scheme val="major"/>
      </rPr>
      <t xml:space="preserve">Kopējā līgumcena milj.EUR, bez PVN´ </t>
    </r>
    <r>
      <rPr>
        <sz val="10"/>
        <color theme="1"/>
        <rFont val="Calibri Light"/>
        <family val="2"/>
        <charset val="186"/>
        <scheme val="major"/>
      </rPr>
      <t xml:space="preserve">norādītā kopsumma veidojas no iepriekš minētajos rezultātu paziņojumos norādītās līgumu cenas. Datos ietverti līgumi vispārīgās vienošanās ietvaros.                                                                                                                                                                                     ** </t>
    </r>
    <r>
      <rPr>
        <i/>
        <sz val="10"/>
        <color theme="1"/>
        <rFont val="Calibri Light"/>
        <family val="2"/>
        <charset val="186"/>
        <scheme val="major"/>
      </rPr>
      <t>´Zem ES līgumcenu sliekšņa</t>
    </r>
    <r>
      <rPr>
        <sz val="10"/>
        <color theme="1"/>
        <rFont val="Calibri Light"/>
        <family val="2"/>
        <charset val="186"/>
        <scheme val="major"/>
      </rPr>
      <t xml:space="preserve">´ - iepirkumi ar paredzamo līgumcenu precēm un pakalpojumiem no 42 000 EUR līdz 143 999,99 EUR, un būvdarbiem ar paredzamo līgumcenu no 170 000 EUR līdz 5 547 999,99 EUR;                                                                               *** </t>
    </r>
    <r>
      <rPr>
        <i/>
        <sz val="10"/>
        <color theme="1"/>
        <rFont val="Calibri Light"/>
        <family val="2"/>
        <charset val="186"/>
        <scheme val="major"/>
      </rPr>
      <t>´Virs ES līgumcenu sliekšņa</t>
    </r>
    <r>
      <rPr>
        <sz val="10"/>
        <color theme="1"/>
        <rFont val="Calibri Light"/>
        <family val="2"/>
        <charset val="186"/>
        <scheme val="major"/>
      </rPr>
      <t>´- paziņojumi ar paredzamo līgumcenu precēm un pakalpojumiem no 144 000 EUR un būvdarbiem no 5 548 000 EUR un virs;                                                                                                                                                                                 **** ´</t>
    </r>
    <r>
      <rPr>
        <i/>
        <sz val="10"/>
        <color theme="1"/>
        <rFont val="Calibri Light"/>
        <family val="2"/>
        <charset val="186"/>
      </rPr>
      <t xml:space="preserve">9. panta kārtībā´ </t>
    </r>
    <r>
      <rPr>
        <sz val="10"/>
        <color theme="1"/>
        <rFont val="Calibri Light"/>
        <family val="2"/>
        <charset val="186"/>
      </rPr>
      <t>iepirkumi, kuru piegādes un pakalpojumu līgumu paredzamā līgumcena ir no 10 000 EUR līdz 41 999,99 EUR, un būvdarbu iepirkumi ar paredzamo līgumcenu no 20 000 EUR līdz 169 999,99 EUR.</t>
    </r>
    <r>
      <rPr>
        <sz val="10"/>
        <color theme="1"/>
        <rFont val="Calibri Light"/>
        <family val="2"/>
        <charset val="186"/>
        <scheme val="major"/>
      </rPr>
      <t xml:space="preserve">                              </t>
    </r>
  </si>
  <si>
    <t>Aprēķins veikts uz 30.01.2019.</t>
  </si>
  <si>
    <t>Rezultātu paziņoju-mi bez līgumiem vispārīgās vienoša-nās ietvaros skaits</t>
  </si>
  <si>
    <t xml:space="preserve">Rezultātos norādītā līgumcena (EUR bez PVN) bez līgumiem vispārīgās vienošanās ietvaros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</si>
</sst>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i/>
      <sz val="11"/>
      <color theme="1"/>
      <name val="Calibri"/>
      <family val="2"/>
      <charset val="186"/>
      <scheme val="minor"/>
    </font>
    <font>
      <sz val="11"/>
      <color theme="1"/>
      <name val="Calibri"/>
      <family val="2"/>
      <charset val="186"/>
    </font>
    <font>
      <sz val="9"/>
      <color theme="1"/>
      <name val="Calibri"/>
      <family val="2"/>
      <charset val="186"/>
      <scheme val="minor"/>
    </font>
    <font>
      <sz val="10"/>
      <color theme="1"/>
      <name val="Calibri Light"/>
      <family val="2"/>
      <charset val="186"/>
      <scheme val="major"/>
    </font>
    <font>
      <u/>
      <sz val="10"/>
      <color theme="1"/>
      <name val="Calibri Light"/>
      <family val="2"/>
      <charset val="186"/>
      <scheme val="major"/>
    </font>
    <font>
      <i/>
      <sz val="10"/>
      <color theme="1"/>
      <name val="Calibri Light"/>
      <family val="2"/>
      <charset val="186"/>
      <scheme val="major"/>
    </font>
    <font>
      <i/>
      <sz val="10"/>
      <color theme="1"/>
      <name val="Calibri Light"/>
      <family val="2"/>
      <charset val="186"/>
    </font>
    <font>
      <sz val="10"/>
      <color theme="1"/>
      <name val="Calibri Light"/>
      <family val="2"/>
      <charset val="186"/>
    </font>
    <font>
      <sz val="14"/>
      <color theme="1"/>
      <name val="Arial"/>
      <family val="2"/>
      <charset val="186"/>
    </font>
    <font>
      <b/>
      <sz val="11"/>
      <color rgb="FFFF0000"/>
      <name val="Calibri"/>
      <family val="2"/>
      <charset val="186"/>
      <scheme val="minor"/>
    </font>
  </fonts>
  <fills count="5">
    <fill>
      <patternFill patternType="none"/>
    </fill>
    <fill>
      <patternFill patternType="gray125"/>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87">
    <xf numFmtId="0" fontId="0" fillId="0" borderId="0" xfId="0"/>
    <xf numFmtId="0" fontId="1" fillId="0" borderId="0" xfId="0" applyFont="1" applyAlignment="1"/>
    <xf numFmtId="0" fontId="0" fillId="2" borderId="2" xfId="0" applyFill="1" applyBorder="1"/>
    <xf numFmtId="0" fontId="0" fillId="2" borderId="2" xfId="0" applyFill="1" applyBorder="1" applyAlignment="1">
      <alignment horizontal="center" wrapText="1"/>
    </xf>
    <xf numFmtId="0" fontId="3" fillId="0" borderId="3" xfId="0" applyFont="1" applyBorder="1"/>
    <xf numFmtId="3" fontId="3" fillId="0" borderId="4" xfId="0" applyNumberFormat="1" applyFont="1" applyBorder="1" applyAlignment="1">
      <alignment horizontal="right"/>
    </xf>
    <xf numFmtId="0" fontId="0" fillId="0" borderId="5" xfId="0" applyBorder="1" applyAlignment="1">
      <alignment horizontal="right"/>
    </xf>
    <xf numFmtId="3" fontId="0" fillId="0" borderId="1" xfId="0" applyNumberFormat="1" applyBorder="1" applyAlignment="1">
      <alignment horizontal="right"/>
    </xf>
    <xf numFmtId="0" fontId="0" fillId="0" borderId="5" xfId="0" applyBorder="1"/>
    <xf numFmtId="3" fontId="0" fillId="0" borderId="1" xfId="0" applyNumberFormat="1" applyBorder="1" applyAlignment="1">
      <alignment horizontal="center"/>
    </xf>
    <xf numFmtId="0" fontId="1" fillId="2" borderId="5" xfId="0" applyFont="1" applyFill="1" applyBorder="1" applyAlignment="1">
      <alignment horizontal="right"/>
    </xf>
    <xf numFmtId="3" fontId="1" fillId="2" borderId="1" xfId="0" applyNumberFormat="1" applyFont="1" applyFill="1" applyBorder="1" applyAlignment="1">
      <alignment horizontal="center"/>
    </xf>
    <xf numFmtId="3" fontId="3" fillId="0" borderId="4" xfId="0" applyNumberFormat="1" applyFont="1" applyBorder="1" applyAlignment="1">
      <alignment horizontal="center"/>
    </xf>
    <xf numFmtId="0" fontId="1" fillId="2" borderId="6" xfId="0" applyFont="1" applyFill="1" applyBorder="1" applyAlignment="1">
      <alignment horizontal="right"/>
    </xf>
    <xf numFmtId="3" fontId="1" fillId="2" borderId="2" xfId="0" applyNumberFormat="1" applyFont="1" applyFill="1" applyBorder="1" applyAlignment="1">
      <alignment horizontal="center"/>
    </xf>
    <xf numFmtId="0" fontId="1" fillId="2" borderId="1" xfId="0" applyFont="1" applyFill="1" applyBorder="1" applyAlignment="1">
      <alignment horizontal="right"/>
    </xf>
    <xf numFmtId="164" fontId="1" fillId="2" borderId="1" xfId="0" applyNumberFormat="1" applyFont="1" applyFill="1" applyBorder="1" applyAlignment="1">
      <alignment horizontal="right"/>
    </xf>
    <xf numFmtId="0" fontId="1" fillId="2" borderId="1" xfId="0" applyFont="1" applyFill="1" applyBorder="1" applyAlignment="1">
      <alignment horizontal="left"/>
    </xf>
    <xf numFmtId="0" fontId="1" fillId="0" borderId="1" xfId="0" applyFont="1" applyBorder="1" applyAlignment="1">
      <alignment horizontal="right"/>
    </xf>
    <xf numFmtId="0" fontId="0" fillId="0" borderId="1" xfId="0" applyFont="1" applyBorder="1" applyAlignment="1">
      <alignment horizontal="right"/>
    </xf>
    <xf numFmtId="0" fontId="0" fillId="0" borderId="1" xfId="0" applyFont="1" applyBorder="1" applyAlignment="1">
      <alignment horizontal="center"/>
    </xf>
    <xf numFmtId="3" fontId="0" fillId="0" borderId="1" xfId="0" applyNumberFormat="1" applyFont="1" applyBorder="1" applyAlignment="1">
      <alignment horizontal="center"/>
    </xf>
    <xf numFmtId="0" fontId="0" fillId="0" borderId="9" xfId="0" applyFont="1" applyBorder="1" applyAlignment="1">
      <alignment horizontal="right"/>
    </xf>
    <xf numFmtId="0" fontId="0" fillId="0" borderId="9" xfId="0" applyFont="1" applyBorder="1" applyAlignment="1">
      <alignment horizontal="center"/>
    </xf>
    <xf numFmtId="3" fontId="0" fillId="0" borderId="9" xfId="0" applyNumberFormat="1" applyFont="1" applyBorder="1" applyAlignment="1">
      <alignment horizontal="center"/>
    </xf>
    <xf numFmtId="0" fontId="1" fillId="0" borderId="1" xfId="0" applyFont="1" applyBorder="1" applyAlignment="1">
      <alignment horizontal="center"/>
    </xf>
    <xf numFmtId="0" fontId="0" fillId="0" borderId="4" xfId="0" applyFont="1" applyBorder="1" applyAlignment="1">
      <alignment horizontal="center"/>
    </xf>
    <xf numFmtId="3" fontId="0" fillId="0" borderId="4" xfId="0" applyNumberFormat="1" applyFont="1" applyBorder="1" applyAlignment="1">
      <alignment horizontal="center"/>
    </xf>
    <xf numFmtId="164" fontId="1" fillId="2" borderId="12" xfId="0" applyNumberFormat="1" applyFont="1" applyFill="1" applyBorder="1" applyAlignment="1">
      <alignment horizontal="center"/>
    </xf>
    <xf numFmtId="0" fontId="1" fillId="0" borderId="4" xfId="0" applyFont="1" applyBorder="1"/>
    <xf numFmtId="0" fontId="1" fillId="2" borderId="3" xfId="0" applyFont="1" applyFill="1" applyBorder="1"/>
    <xf numFmtId="3" fontId="1" fillId="2" borderId="4" xfId="0" applyNumberFormat="1" applyFont="1" applyFill="1" applyBorder="1" applyAlignment="1">
      <alignment horizontal="center"/>
    </xf>
    <xf numFmtId="0" fontId="1" fillId="0" borderId="12" xfId="0" applyFont="1" applyBorder="1"/>
    <xf numFmtId="0" fontId="1" fillId="2" borderId="13" xfId="0" applyFont="1" applyFill="1" applyBorder="1"/>
    <xf numFmtId="3" fontId="1" fillId="2" borderId="12" xfId="0" applyNumberFormat="1" applyFont="1" applyFill="1" applyBorder="1" applyAlignment="1">
      <alignment horizontal="center"/>
    </xf>
    <xf numFmtId="164" fontId="1" fillId="2" borderId="4" xfId="0" applyNumberFormat="1" applyFont="1" applyFill="1" applyBorder="1" applyAlignment="1">
      <alignment horizontal="center"/>
    </xf>
    <xf numFmtId="0" fontId="5" fillId="0" borderId="0" xfId="0" applyFont="1"/>
    <xf numFmtId="0" fontId="6" fillId="0" borderId="0" xfId="0" applyFont="1" applyAlignment="1">
      <alignment vertical="top" wrapText="1"/>
    </xf>
    <xf numFmtId="0" fontId="11" fillId="0" borderId="0" xfId="0" applyFont="1" applyAlignment="1">
      <alignment vertical="center"/>
    </xf>
    <xf numFmtId="0" fontId="4" fillId="0" borderId="5" xfId="0" applyFont="1" applyBorder="1"/>
    <xf numFmtId="0" fontId="12" fillId="0" borderId="0" xfId="0" applyFont="1" applyAlignment="1"/>
    <xf numFmtId="3" fontId="0" fillId="4" borderId="1" xfId="0" applyNumberFormat="1" applyFill="1" applyBorder="1"/>
    <xf numFmtId="0" fontId="0" fillId="4" borderId="2" xfId="0" applyFill="1" applyBorder="1" applyAlignment="1">
      <alignment horizontal="center" wrapText="1"/>
    </xf>
    <xf numFmtId="3" fontId="0" fillId="0" borderId="0" xfId="0" applyNumberFormat="1"/>
    <xf numFmtId="3" fontId="0" fillId="0" borderId="1" xfId="0" applyNumberFormat="1" applyBorder="1"/>
    <xf numFmtId="3" fontId="0" fillId="0" borderId="1" xfId="0" applyNumberFormat="1" applyFill="1" applyBorder="1" applyAlignment="1">
      <alignment horizontal="right"/>
    </xf>
    <xf numFmtId="3" fontId="1" fillId="2" borderId="1" xfId="0" applyNumberFormat="1" applyFont="1" applyFill="1" applyBorder="1"/>
    <xf numFmtId="164" fontId="0" fillId="2" borderId="1" xfId="0" applyNumberFormat="1" applyFill="1" applyBorder="1"/>
    <xf numFmtId="3" fontId="1" fillId="2" borderId="4" xfId="0" applyNumberFormat="1" applyFont="1" applyFill="1" applyBorder="1"/>
    <xf numFmtId="164" fontId="1" fillId="2" borderId="12" xfId="0" applyNumberFormat="1" applyFont="1" applyFill="1" applyBorder="1"/>
    <xf numFmtId="164" fontId="1" fillId="2" borderId="4" xfId="0" applyNumberFormat="1" applyFont="1" applyFill="1" applyBorder="1"/>
    <xf numFmtId="3" fontId="1" fillId="2" borderId="12" xfId="0" applyNumberFormat="1" applyFont="1" applyFill="1" applyBorder="1"/>
    <xf numFmtId="0" fontId="0" fillId="2" borderId="2" xfId="0" applyFill="1" applyBorder="1" applyAlignment="1">
      <alignment horizontal="center" vertical="center"/>
    </xf>
    <xf numFmtId="3" fontId="0" fillId="0" borderId="4" xfId="0" applyNumberFormat="1" applyBorder="1"/>
    <xf numFmtId="0" fontId="0" fillId="3" borderId="8" xfId="0" applyFill="1" applyBorder="1"/>
    <xf numFmtId="0" fontId="0" fillId="3" borderId="5" xfId="0" applyFill="1" applyBorder="1"/>
    <xf numFmtId="0" fontId="1" fillId="2" borderId="2" xfId="0" applyFont="1" applyFill="1" applyBorder="1" applyAlignment="1">
      <alignment horizontal="right"/>
    </xf>
    <xf numFmtId="164" fontId="1" fillId="2" borderId="2" xfId="0" applyNumberFormat="1" applyFont="1" applyFill="1" applyBorder="1" applyAlignment="1">
      <alignment horizontal="center"/>
    </xf>
    <xf numFmtId="164" fontId="1" fillId="2" borderId="2" xfId="0" applyNumberFormat="1" applyFont="1" applyFill="1" applyBorder="1"/>
    <xf numFmtId="0" fontId="1" fillId="0" borderId="4" xfId="0" applyFont="1" applyBorder="1" applyAlignment="1">
      <alignment horizontal="right"/>
    </xf>
    <xf numFmtId="0" fontId="0" fillId="4" borderId="4" xfId="0" applyFont="1" applyFill="1" applyBorder="1" applyAlignment="1">
      <alignment horizontal="right"/>
    </xf>
    <xf numFmtId="0" fontId="0" fillId="4" borderId="4" xfId="0" applyFill="1" applyBorder="1" applyAlignment="1">
      <alignment horizontal="center"/>
    </xf>
    <xf numFmtId="3" fontId="0" fillId="4" borderId="4" xfId="0" applyNumberFormat="1" applyFill="1" applyBorder="1" applyAlignment="1">
      <alignment horizontal="center"/>
    </xf>
    <xf numFmtId="3" fontId="0" fillId="3" borderId="8" xfId="0" applyNumberFormat="1" applyFill="1" applyBorder="1"/>
    <xf numFmtId="3" fontId="0" fillId="3" borderId="5" xfId="0" applyNumberFormat="1" applyFill="1" applyBorder="1"/>
    <xf numFmtId="0" fontId="0" fillId="4" borderId="4" xfId="0" applyFont="1" applyFill="1" applyBorder="1" applyAlignment="1">
      <alignment horizontal="center"/>
    </xf>
    <xf numFmtId="3" fontId="0" fillId="4" borderId="4" xfId="0" applyNumberFormat="1" applyFont="1" applyFill="1" applyBorder="1" applyAlignment="1">
      <alignment horizontal="center"/>
    </xf>
    <xf numFmtId="0" fontId="0" fillId="0" borderId="4" xfId="0" applyBorder="1" applyAlignment="1">
      <alignment horizontal="right"/>
    </xf>
    <xf numFmtId="0" fontId="0" fillId="0" borderId="4" xfId="0" applyBorder="1" applyAlignment="1">
      <alignment horizontal="center"/>
    </xf>
    <xf numFmtId="3" fontId="0" fillId="0" borderId="4" xfId="0" applyNumberFormat="1" applyBorder="1" applyAlignment="1">
      <alignment horizontal="center"/>
    </xf>
    <xf numFmtId="0" fontId="1" fillId="3" borderId="7" xfId="0" applyFont="1" applyFill="1" applyBorder="1" applyAlignment="1">
      <alignment horizontal="left"/>
    </xf>
    <xf numFmtId="0" fontId="1" fillId="3" borderId="8" xfId="0" applyFont="1" applyFill="1" applyBorder="1" applyAlignment="1">
      <alignment horizontal="left"/>
    </xf>
    <xf numFmtId="0" fontId="1" fillId="0" borderId="0" xfId="0" applyFont="1" applyAlignment="1">
      <alignment horizontal="center" wrapText="1"/>
    </xf>
    <xf numFmtId="0" fontId="2" fillId="3" borderId="7" xfId="0" applyFont="1" applyFill="1" applyBorder="1" applyAlignment="1">
      <alignment horizontal="left"/>
    </xf>
    <xf numFmtId="0" fontId="2" fillId="3" borderId="8" xfId="0" applyFont="1" applyFill="1" applyBorder="1" applyAlignment="1">
      <alignment horizontal="left"/>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1" fillId="2" borderId="10" xfId="0" applyFont="1" applyFill="1" applyBorder="1" applyAlignment="1">
      <alignment horizontal="right"/>
    </xf>
    <xf numFmtId="0" fontId="1" fillId="2" borderId="11" xfId="0" applyFont="1" applyFill="1" applyBorder="1" applyAlignment="1">
      <alignment horizontal="right"/>
    </xf>
    <xf numFmtId="0" fontId="1" fillId="2" borderId="14" xfId="0" applyFont="1" applyFill="1" applyBorder="1" applyAlignment="1">
      <alignment horizontal="right"/>
    </xf>
    <xf numFmtId="0" fontId="1" fillId="2" borderId="15" xfId="0" applyFont="1" applyFill="1" applyBorder="1" applyAlignment="1">
      <alignment horizontal="right"/>
    </xf>
    <xf numFmtId="0" fontId="6" fillId="0" borderId="0" xfId="0" applyFont="1" applyAlignment="1">
      <alignment horizontal="left" vertical="top" wrapText="1"/>
    </xf>
    <xf numFmtId="0" fontId="1" fillId="2" borderId="16" xfId="0" applyFont="1" applyFill="1" applyBorder="1" applyAlignment="1">
      <alignment horizontal="right"/>
    </xf>
    <xf numFmtId="0" fontId="1" fillId="2" borderId="6"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2305050</xdr:colOff>
      <xdr:row>6</xdr:row>
      <xdr:rowOff>161925</xdr:rowOff>
    </xdr:to>
    <xdr:pic>
      <xdr:nvPicPr>
        <xdr:cNvPr id="2" name="Picture 3" descr="K:\IUB Logo\vienkarss_vienkrasu_rgb_h_LV-24.jpg">
          <a:extLst>
            <a:ext uri="{FF2B5EF4-FFF2-40B4-BE49-F238E27FC236}">
              <a16:creationId xmlns:a16="http://schemas.microsoft.com/office/drawing/2014/main" id="{B13C6AEF-0E41-454F-8D3A-67EBD0D5E9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3114675"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J52"/>
  <sheetViews>
    <sheetView tabSelected="1" zoomScale="124" zoomScaleNormal="124" workbookViewId="0">
      <selection activeCell="I11" sqref="I11"/>
    </sheetView>
  </sheetViews>
  <sheetFormatPr defaultRowHeight="15" x14ac:dyDescent="0.25"/>
  <cols>
    <col min="1" max="1" width="12.42578125" customWidth="1"/>
    <col min="2" max="2" width="34.7109375" customWidth="1"/>
    <col min="3" max="3" width="13.85546875" customWidth="1"/>
    <col min="4" max="4" width="12.140625" customWidth="1"/>
    <col min="5" max="5" width="13.42578125" customWidth="1"/>
    <col min="6" max="6" width="10.140625" customWidth="1"/>
    <col min="7" max="7" width="12.85546875" bestFit="1" customWidth="1"/>
  </cols>
  <sheetData>
    <row r="8" spans="1:10" ht="5.25" customHeight="1" x14ac:dyDescent="0.25"/>
    <row r="9" spans="1:10" ht="27" customHeight="1" x14ac:dyDescent="0.25">
      <c r="A9" s="72" t="s">
        <v>17</v>
      </c>
      <c r="B9" s="72"/>
      <c r="C9" s="72"/>
      <c r="D9" s="72"/>
      <c r="E9" s="72"/>
      <c r="F9" s="40"/>
      <c r="G9" s="1"/>
      <c r="H9" s="1"/>
      <c r="I9" s="1"/>
      <c r="J9" s="1"/>
    </row>
    <row r="10" spans="1:10" ht="8.25" customHeight="1" x14ac:dyDescent="0.25"/>
    <row r="11" spans="1:10" ht="135" x14ac:dyDescent="0.25">
      <c r="A11" s="52" t="s">
        <v>0</v>
      </c>
      <c r="B11" s="2"/>
      <c r="C11" s="3" t="s">
        <v>1</v>
      </c>
      <c r="D11" s="3" t="s">
        <v>2</v>
      </c>
      <c r="E11" s="3" t="s">
        <v>3</v>
      </c>
      <c r="F11" s="42" t="s">
        <v>23</v>
      </c>
      <c r="G11" s="42" t="s">
        <v>24</v>
      </c>
    </row>
    <row r="12" spans="1:10" x14ac:dyDescent="0.25">
      <c r="A12" s="73" t="s">
        <v>4</v>
      </c>
      <c r="B12" s="74"/>
      <c r="C12" s="74"/>
      <c r="D12" s="74"/>
      <c r="E12" s="74"/>
      <c r="F12" s="54"/>
      <c r="G12" s="55"/>
    </row>
    <row r="13" spans="1:10" x14ac:dyDescent="0.25">
      <c r="A13" s="75" t="s">
        <v>9</v>
      </c>
      <c r="B13" s="4" t="s">
        <v>5</v>
      </c>
      <c r="C13" s="5">
        <v>5231</v>
      </c>
      <c r="D13" s="5">
        <v>4353</v>
      </c>
      <c r="E13" s="5">
        <v>2068577123</v>
      </c>
      <c r="F13" s="53">
        <v>0</v>
      </c>
      <c r="G13" s="53">
        <v>0</v>
      </c>
    </row>
    <row r="14" spans="1:10" x14ac:dyDescent="0.25">
      <c r="A14" s="76"/>
      <c r="B14" s="6" t="s">
        <v>6</v>
      </c>
      <c r="C14" s="7">
        <v>1823</v>
      </c>
      <c r="D14" s="7">
        <v>1643</v>
      </c>
      <c r="E14" s="7">
        <v>1501080447</v>
      </c>
      <c r="F14" s="45">
        <v>0</v>
      </c>
      <c r="G14" s="45">
        <v>0</v>
      </c>
    </row>
    <row r="15" spans="1:10" x14ac:dyDescent="0.25">
      <c r="A15" s="76"/>
      <c r="B15" s="6" t="s">
        <v>7</v>
      </c>
      <c r="C15" s="7">
        <v>3408</v>
      </c>
      <c r="D15" s="7">
        <v>2710</v>
      </c>
      <c r="E15" s="7">
        <v>567496676</v>
      </c>
      <c r="F15" s="44">
        <v>0</v>
      </c>
      <c r="G15" s="44">
        <v>0</v>
      </c>
    </row>
    <row r="16" spans="1:10" x14ac:dyDescent="0.25">
      <c r="A16" s="76"/>
      <c r="B16" s="8" t="s">
        <v>10</v>
      </c>
      <c r="C16" s="9">
        <v>8448</v>
      </c>
      <c r="D16" s="9">
        <v>7990</v>
      </c>
      <c r="E16" s="9">
        <v>225291358</v>
      </c>
      <c r="F16" s="44">
        <v>0</v>
      </c>
      <c r="G16" s="44">
        <v>0</v>
      </c>
    </row>
    <row r="17" spans="1:8" x14ac:dyDescent="0.25">
      <c r="A17" s="76"/>
      <c r="B17" s="10" t="s">
        <v>8</v>
      </c>
      <c r="C17" s="11">
        <f>C14+C15+C16</f>
        <v>13679</v>
      </c>
      <c r="D17" s="11">
        <f>D14+D15+D16</f>
        <v>12343</v>
      </c>
      <c r="E17" s="11">
        <f>E14+E15+E16</f>
        <v>2293868481</v>
      </c>
      <c r="F17" s="46">
        <v>0</v>
      </c>
      <c r="G17" s="46">
        <v>0</v>
      </c>
    </row>
    <row r="18" spans="1:8" x14ac:dyDescent="0.25">
      <c r="A18" s="76" t="s">
        <v>18</v>
      </c>
      <c r="B18" s="4" t="s">
        <v>5</v>
      </c>
      <c r="C18" s="12">
        <f>C19+C20</f>
        <v>4625</v>
      </c>
      <c r="D18" s="12">
        <f>D19+D20</f>
        <v>5968</v>
      </c>
      <c r="E18" s="12">
        <f>E19+E20</f>
        <v>2918794325</v>
      </c>
      <c r="F18" s="44">
        <v>5636</v>
      </c>
      <c r="G18" s="44">
        <v>2763323202</v>
      </c>
    </row>
    <row r="19" spans="1:8" x14ac:dyDescent="0.25">
      <c r="A19" s="76"/>
      <c r="B19" s="6" t="s">
        <v>6</v>
      </c>
      <c r="C19" s="41">
        <f>1409+18+35</f>
        <v>1462</v>
      </c>
      <c r="D19" s="41">
        <v>2159</v>
      </c>
      <c r="E19" s="41">
        <v>2195769335</v>
      </c>
      <c r="F19" s="44">
        <v>1924</v>
      </c>
      <c r="G19" s="41">
        <v>2045042424</v>
      </c>
    </row>
    <row r="20" spans="1:8" x14ac:dyDescent="0.25">
      <c r="A20" s="76"/>
      <c r="B20" s="6" t="s">
        <v>7</v>
      </c>
      <c r="C20" s="41">
        <f>2757+15+391</f>
        <v>3163</v>
      </c>
      <c r="D20" s="41">
        <f>3316+478+15</f>
        <v>3809</v>
      </c>
      <c r="E20" s="41">
        <f>673141044+49883946</f>
        <v>723024990</v>
      </c>
      <c r="F20" s="44">
        <v>3712</v>
      </c>
      <c r="G20" s="44">
        <v>718280778</v>
      </c>
    </row>
    <row r="21" spans="1:8" x14ac:dyDescent="0.25">
      <c r="A21" s="76"/>
      <c r="B21" s="39" t="s">
        <v>19</v>
      </c>
      <c r="C21" s="41">
        <v>7824</v>
      </c>
      <c r="D21" s="41">
        <v>6389</v>
      </c>
      <c r="E21" s="41">
        <v>209974463</v>
      </c>
      <c r="F21" s="41">
        <v>0</v>
      </c>
      <c r="G21" s="41">
        <v>0</v>
      </c>
    </row>
    <row r="22" spans="1:8" x14ac:dyDescent="0.25">
      <c r="A22" s="77"/>
      <c r="B22" s="13" t="s">
        <v>8</v>
      </c>
      <c r="C22" s="14">
        <f>C19+C20+C21</f>
        <v>12449</v>
      </c>
      <c r="D22" s="14">
        <f>D19+D20+D21</f>
        <v>12357</v>
      </c>
      <c r="E22" s="14">
        <f>E19+E20+E21</f>
        <v>3128768788</v>
      </c>
      <c r="F22" s="46">
        <f>F18+F21</f>
        <v>5636</v>
      </c>
      <c r="G22" s="46">
        <f>G18+G21</f>
        <v>2763323202</v>
      </c>
    </row>
    <row r="23" spans="1:8" x14ac:dyDescent="0.25">
      <c r="A23" s="78" t="s">
        <v>11</v>
      </c>
      <c r="B23" s="15" t="s">
        <v>5</v>
      </c>
      <c r="C23" s="16">
        <f t="shared" ref="C23:E27" si="0">(C18-C13)/C13</f>
        <v>-0.1158478302427834</v>
      </c>
      <c r="D23" s="16">
        <f t="shared" si="0"/>
        <v>0.37100849988513668</v>
      </c>
      <c r="E23" s="16">
        <f t="shared" si="0"/>
        <v>0.41101547172046143</v>
      </c>
      <c r="F23" s="47">
        <v>0</v>
      </c>
      <c r="G23" s="47">
        <v>0</v>
      </c>
      <c r="H23" s="43"/>
    </row>
    <row r="24" spans="1:8" x14ac:dyDescent="0.25">
      <c r="A24" s="78"/>
      <c r="B24" s="15" t="s">
        <v>6</v>
      </c>
      <c r="C24" s="16">
        <f t="shared" si="0"/>
        <v>-0.19802523313219966</v>
      </c>
      <c r="D24" s="16">
        <f t="shared" si="0"/>
        <v>0.3140596469872185</v>
      </c>
      <c r="E24" s="16">
        <f t="shared" si="0"/>
        <v>0.46279257676587404</v>
      </c>
      <c r="F24" s="47">
        <v>0</v>
      </c>
      <c r="G24" s="47">
        <v>0</v>
      </c>
    </row>
    <row r="25" spans="1:8" x14ac:dyDescent="0.25">
      <c r="A25" s="78"/>
      <c r="B25" s="15" t="s">
        <v>7</v>
      </c>
      <c r="C25" s="16">
        <f t="shared" si="0"/>
        <v>-7.1889671361502344E-2</v>
      </c>
      <c r="D25" s="16">
        <f t="shared" si="0"/>
        <v>0.40553505535055351</v>
      </c>
      <c r="E25" s="16">
        <f t="shared" si="0"/>
        <v>0.27406030832857248</v>
      </c>
      <c r="F25" s="47">
        <v>0</v>
      </c>
      <c r="G25" s="47">
        <v>0</v>
      </c>
    </row>
    <row r="26" spans="1:8" x14ac:dyDescent="0.25">
      <c r="A26" s="78"/>
      <c r="B26" s="17" t="s">
        <v>19</v>
      </c>
      <c r="C26" s="16">
        <f t="shared" si="0"/>
        <v>-7.3863636363636367E-2</v>
      </c>
      <c r="D26" s="16">
        <f t="shared" si="0"/>
        <v>-0.20037546933667083</v>
      </c>
      <c r="E26" s="16">
        <f t="shared" si="0"/>
        <v>-6.7987050794908882E-2</v>
      </c>
      <c r="F26" s="47">
        <v>0</v>
      </c>
      <c r="G26" s="47">
        <v>0</v>
      </c>
    </row>
    <row r="27" spans="1:8" x14ac:dyDescent="0.25">
      <c r="A27" s="79"/>
      <c r="B27" s="56" t="s">
        <v>8</v>
      </c>
      <c r="C27" s="57">
        <f t="shared" si="0"/>
        <v>-8.9918853717376998E-2</v>
      </c>
      <c r="D27" s="57">
        <f t="shared" si="0"/>
        <v>1.1342461314105161E-3</v>
      </c>
      <c r="E27" s="57">
        <f t="shared" si="0"/>
        <v>0.3639704341881142</v>
      </c>
      <c r="F27" s="58">
        <v>0</v>
      </c>
      <c r="G27" s="58">
        <v>0</v>
      </c>
    </row>
    <row r="28" spans="1:8" x14ac:dyDescent="0.25">
      <c r="A28" s="70" t="s">
        <v>20</v>
      </c>
      <c r="B28" s="71"/>
      <c r="C28" s="71"/>
      <c r="D28" s="71"/>
      <c r="E28" s="71"/>
      <c r="F28" s="63"/>
      <c r="G28" s="64"/>
    </row>
    <row r="29" spans="1:8" x14ac:dyDescent="0.25">
      <c r="A29" s="59" t="s">
        <v>9</v>
      </c>
      <c r="B29" s="60" t="s">
        <v>8</v>
      </c>
      <c r="C29" s="61">
        <v>4820</v>
      </c>
      <c r="D29" s="61">
        <v>3456</v>
      </c>
      <c r="E29" s="62">
        <v>441548225</v>
      </c>
      <c r="F29" s="53">
        <v>0</v>
      </c>
      <c r="G29" s="53">
        <v>0</v>
      </c>
    </row>
    <row r="30" spans="1:8" x14ac:dyDescent="0.25">
      <c r="A30" s="18" t="s">
        <v>18</v>
      </c>
      <c r="B30" s="19" t="s">
        <v>8</v>
      </c>
      <c r="C30" s="20">
        <v>3331</v>
      </c>
      <c r="D30" s="20">
        <v>2974</v>
      </c>
      <c r="E30" s="21">
        <v>486518582</v>
      </c>
      <c r="F30" s="44">
        <v>0</v>
      </c>
      <c r="G30" s="44">
        <v>0</v>
      </c>
    </row>
    <row r="31" spans="1:8" x14ac:dyDescent="0.25">
      <c r="A31" s="85" t="s">
        <v>11</v>
      </c>
      <c r="B31" s="86"/>
      <c r="C31" s="57">
        <f>(C30-C29)/C29</f>
        <v>-0.30892116182572615</v>
      </c>
      <c r="D31" s="57">
        <f>(D30-D29)/D29</f>
        <v>-0.13946759259259259</v>
      </c>
      <c r="E31" s="57">
        <f>(E30-E29)/E29</f>
        <v>0.10184698851410851</v>
      </c>
      <c r="F31" s="58">
        <v>0</v>
      </c>
      <c r="G31" s="58">
        <v>0</v>
      </c>
    </row>
    <row r="32" spans="1:8" x14ac:dyDescent="0.25">
      <c r="A32" s="70" t="s">
        <v>12</v>
      </c>
      <c r="B32" s="71"/>
      <c r="C32" s="71"/>
      <c r="D32" s="71"/>
      <c r="E32" s="71"/>
      <c r="F32" s="63"/>
      <c r="G32" s="64"/>
    </row>
    <row r="33" spans="1:7" x14ac:dyDescent="0.25">
      <c r="A33" s="59" t="s">
        <v>9</v>
      </c>
      <c r="B33" s="60" t="s">
        <v>8</v>
      </c>
      <c r="C33" s="65">
        <v>229</v>
      </c>
      <c r="D33" s="65">
        <v>123</v>
      </c>
      <c r="E33" s="66">
        <v>238067384</v>
      </c>
      <c r="F33" s="53">
        <v>0</v>
      </c>
      <c r="G33" s="53">
        <v>0</v>
      </c>
    </row>
    <row r="34" spans="1:7" x14ac:dyDescent="0.25">
      <c r="A34" s="18" t="s">
        <v>18</v>
      </c>
      <c r="B34" s="22" t="s">
        <v>8</v>
      </c>
      <c r="C34" s="23">
        <f>147+1</f>
        <v>148</v>
      </c>
      <c r="D34" s="23">
        <v>170</v>
      </c>
      <c r="E34" s="24">
        <v>460579597</v>
      </c>
      <c r="F34" s="44">
        <v>164</v>
      </c>
      <c r="G34" s="44">
        <v>431279182</v>
      </c>
    </row>
    <row r="35" spans="1:7" x14ac:dyDescent="0.25">
      <c r="A35" s="85" t="s">
        <v>11</v>
      </c>
      <c r="B35" s="86"/>
      <c r="C35" s="57">
        <f>(C34-C33)/C33</f>
        <v>-0.35371179039301309</v>
      </c>
      <c r="D35" s="57">
        <f>(D34-D33)/D33</f>
        <v>0.38211382113821141</v>
      </c>
      <c r="E35" s="57">
        <f>(E34-E33)/E33</f>
        <v>0.93466063793098175</v>
      </c>
      <c r="F35" s="58">
        <v>0</v>
      </c>
      <c r="G35" s="58">
        <v>0</v>
      </c>
    </row>
    <row r="36" spans="1:7" x14ac:dyDescent="0.25">
      <c r="A36" s="70" t="s">
        <v>13</v>
      </c>
      <c r="B36" s="71"/>
      <c r="C36" s="71"/>
      <c r="D36" s="71"/>
      <c r="E36" s="71"/>
      <c r="F36" s="63"/>
      <c r="G36" s="64"/>
    </row>
    <row r="37" spans="1:7" x14ac:dyDescent="0.25">
      <c r="A37" s="59" t="s">
        <v>9</v>
      </c>
      <c r="B37" s="67" t="s">
        <v>8</v>
      </c>
      <c r="C37" s="68">
        <v>0</v>
      </c>
      <c r="D37" s="68">
        <v>0</v>
      </c>
      <c r="E37" s="69">
        <v>0</v>
      </c>
      <c r="F37" s="53">
        <v>0</v>
      </c>
      <c r="G37" s="53">
        <v>0</v>
      </c>
    </row>
    <row r="38" spans="1:7" x14ac:dyDescent="0.25">
      <c r="A38" s="18" t="s">
        <v>18</v>
      </c>
      <c r="B38" s="19" t="s">
        <v>8</v>
      </c>
      <c r="C38" s="25">
        <v>1</v>
      </c>
      <c r="D38" s="25">
        <v>0</v>
      </c>
      <c r="E38" s="25">
        <v>0</v>
      </c>
      <c r="F38" s="44">
        <v>0</v>
      </c>
      <c r="G38" s="44">
        <v>0</v>
      </c>
    </row>
    <row r="39" spans="1:7" x14ac:dyDescent="0.25">
      <c r="A39" s="85" t="s">
        <v>11</v>
      </c>
      <c r="B39" s="86"/>
      <c r="C39" s="57">
        <v>0</v>
      </c>
      <c r="D39" s="57">
        <v>0</v>
      </c>
      <c r="E39" s="57">
        <v>0</v>
      </c>
      <c r="F39" s="58">
        <v>0</v>
      </c>
      <c r="G39" s="58">
        <v>0</v>
      </c>
    </row>
    <row r="40" spans="1:7" x14ac:dyDescent="0.25">
      <c r="A40" s="70" t="s">
        <v>14</v>
      </c>
      <c r="B40" s="71"/>
      <c r="C40" s="71"/>
      <c r="D40" s="71"/>
      <c r="E40" s="71"/>
      <c r="F40" s="63"/>
      <c r="G40" s="64"/>
    </row>
    <row r="41" spans="1:7" x14ac:dyDescent="0.25">
      <c r="A41" s="59" t="s">
        <v>9</v>
      </c>
      <c r="B41" s="67" t="s">
        <v>8</v>
      </c>
      <c r="C41" s="61">
        <v>30</v>
      </c>
      <c r="D41" s="68">
        <v>31</v>
      </c>
      <c r="E41" s="69">
        <v>31273299</v>
      </c>
      <c r="F41" s="53">
        <v>0</v>
      </c>
      <c r="G41" s="53">
        <v>0</v>
      </c>
    </row>
    <row r="42" spans="1:7" x14ac:dyDescent="0.25">
      <c r="A42" s="18" t="s">
        <v>18</v>
      </c>
      <c r="B42" s="19" t="s">
        <v>8</v>
      </c>
      <c r="C42" s="26">
        <v>34</v>
      </c>
      <c r="D42" s="26">
        <v>30</v>
      </c>
      <c r="E42" s="27">
        <v>94070058</v>
      </c>
      <c r="F42" s="44">
        <v>0</v>
      </c>
      <c r="G42" s="44">
        <v>0</v>
      </c>
    </row>
    <row r="43" spans="1:7" ht="15.75" thickBot="1" x14ac:dyDescent="0.3">
      <c r="A43" s="80" t="s">
        <v>11</v>
      </c>
      <c r="B43" s="81"/>
      <c r="C43" s="28">
        <f>(C42-C41)/C41</f>
        <v>0.13333333333333333</v>
      </c>
      <c r="D43" s="28">
        <f>(D42-D41)/D41</f>
        <v>-3.2258064516129031E-2</v>
      </c>
      <c r="E43" s="28">
        <f>(E42-E41)/E41</f>
        <v>2.0079991880613557</v>
      </c>
      <c r="F43" s="49">
        <v>0</v>
      </c>
      <c r="G43" s="49">
        <v>0</v>
      </c>
    </row>
    <row r="44" spans="1:7" x14ac:dyDescent="0.25">
      <c r="A44" s="29" t="s">
        <v>9</v>
      </c>
      <c r="B44" s="30" t="s">
        <v>15</v>
      </c>
      <c r="C44" s="31">
        <f>C17+C29+C33+C37+C41</f>
        <v>18758</v>
      </c>
      <c r="D44" s="31">
        <f>D17+D29+D33+D37+D41</f>
        <v>15953</v>
      </c>
      <c r="E44" s="31">
        <f>E17+E29+E33+E37+E41</f>
        <v>3004757389</v>
      </c>
      <c r="F44" s="48">
        <v>0</v>
      </c>
      <c r="G44" s="48">
        <v>0</v>
      </c>
    </row>
    <row r="45" spans="1:7" ht="15.75" thickBot="1" x14ac:dyDescent="0.3">
      <c r="A45" s="32" t="s">
        <v>18</v>
      </c>
      <c r="B45" s="33" t="s">
        <v>15</v>
      </c>
      <c r="C45" s="34">
        <f>C22+C30+C34+C38+C42</f>
        <v>15963</v>
      </c>
      <c r="D45" s="34">
        <f>D22+D30+D34+D38+D42</f>
        <v>15531</v>
      </c>
      <c r="E45" s="34">
        <f>E22+E30+E34+E38+E42</f>
        <v>4169937025</v>
      </c>
      <c r="F45" s="51">
        <f>F22+F34</f>
        <v>5800</v>
      </c>
      <c r="G45" s="51">
        <f>G22+G34</f>
        <v>3194602384</v>
      </c>
    </row>
    <row r="46" spans="1:7" x14ac:dyDescent="0.25">
      <c r="A46" s="82" t="s">
        <v>11</v>
      </c>
      <c r="B46" s="83"/>
      <c r="C46" s="35">
        <f>(C45-C44)/C44</f>
        <v>-0.149003092014074</v>
      </c>
      <c r="D46" s="35">
        <f>(D45-D44)/D44</f>
        <v>-2.6452704820409956E-2</v>
      </c>
      <c r="E46" s="35">
        <f>(E45-E44)/E44</f>
        <v>0.38777827463393916</v>
      </c>
      <c r="F46" s="50">
        <v>0</v>
      </c>
      <c r="G46" s="50">
        <v>0</v>
      </c>
    </row>
    <row r="47" spans="1:7" ht="12" customHeight="1" x14ac:dyDescent="0.25">
      <c r="B47" s="36" t="s">
        <v>16</v>
      </c>
    </row>
    <row r="48" spans="1:7" ht="11.25" customHeight="1" x14ac:dyDescent="0.25">
      <c r="B48" s="36" t="s">
        <v>22</v>
      </c>
    </row>
    <row r="49" spans="1:6" ht="7.5" customHeight="1" x14ac:dyDescent="0.25"/>
    <row r="50" spans="1:6" ht="337.5" customHeight="1" x14ac:dyDescent="0.25">
      <c r="A50" s="84" t="s">
        <v>21</v>
      </c>
      <c r="B50" s="84"/>
      <c r="C50" s="84"/>
      <c r="D50" s="84"/>
      <c r="E50" s="84"/>
      <c r="F50" s="37"/>
    </row>
    <row r="51" spans="1:6" ht="18" x14ac:dyDescent="0.25">
      <c r="B51" s="38"/>
    </row>
    <row r="52" spans="1:6" ht="18" x14ac:dyDescent="0.25">
      <c r="B52" s="38"/>
    </row>
  </sheetData>
  <mergeCells count="15">
    <mergeCell ref="A43:B43"/>
    <mergeCell ref="A46:B46"/>
    <mergeCell ref="A50:E50"/>
    <mergeCell ref="A31:B31"/>
    <mergeCell ref="A32:E32"/>
    <mergeCell ref="A35:B35"/>
    <mergeCell ref="A36:E36"/>
    <mergeCell ref="A39:B39"/>
    <mergeCell ref="A40:E40"/>
    <mergeCell ref="A28:E28"/>
    <mergeCell ref="A9:E9"/>
    <mergeCell ref="A12:E12"/>
    <mergeCell ref="A13:A17"/>
    <mergeCell ref="A18:A22"/>
    <mergeCell ref="A23:A2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cp:lastPrinted>2019-01-30T12:14:28Z</cp:lastPrinted>
  <dcterms:created xsi:type="dcterms:W3CDTF">2019-01-23T08:52:51Z</dcterms:created>
  <dcterms:modified xsi:type="dcterms:W3CDTF">2019-05-16T07:25:16Z</dcterms:modified>
</cp:coreProperties>
</file>