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AVIS\Downloads\"/>
    </mc:Choice>
  </mc:AlternateContent>
  <xr:revisionPtr revIDLastSave="0" documentId="8_{B069DE5B-4AB5-48EC-AEAC-6FBD4662F001}" xr6:coauthVersionLast="45" xr6:coauthVersionMax="45" xr10:uidLastSave="{00000000-0000-0000-0000-000000000000}"/>
  <bookViews>
    <workbookView xWindow="-120" yWindow="-120" windowWidth="29040" windowHeight="15840" xr2:uid="{FD20BB56-D18B-4D37-B554-E7B2E7DED40C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6" i="1" l="1"/>
  <c r="E56" i="1"/>
  <c r="D75" i="1" l="1"/>
  <c r="C75" i="1"/>
  <c r="H72" i="1"/>
  <c r="G72" i="1"/>
  <c r="H70" i="1"/>
  <c r="G70" i="1"/>
  <c r="H68" i="1"/>
  <c r="G68" i="1"/>
  <c r="H66" i="1"/>
  <c r="G66" i="1"/>
  <c r="H65" i="1"/>
  <c r="G65" i="1"/>
  <c r="F63" i="1"/>
  <c r="F71" i="1" s="1"/>
  <c r="E63" i="1"/>
  <c r="E73" i="1" s="1"/>
  <c r="D63" i="1"/>
  <c r="D73" i="1" s="1"/>
  <c r="C63" i="1"/>
  <c r="C73" i="1" s="1"/>
  <c r="H60" i="1"/>
  <c r="G60" i="1"/>
  <c r="D56" i="1"/>
  <c r="C56" i="1"/>
  <c r="H54" i="1"/>
  <c r="G54" i="1"/>
  <c r="H53" i="1"/>
  <c r="G53" i="1"/>
  <c r="H52" i="1"/>
  <c r="G52" i="1"/>
  <c r="F50" i="1"/>
  <c r="E50" i="1"/>
  <c r="D50" i="1"/>
  <c r="C50" i="1"/>
  <c r="H48" i="1"/>
  <c r="G48" i="1"/>
  <c r="H47" i="1"/>
  <c r="G47" i="1"/>
  <c r="H46" i="1"/>
  <c r="G46" i="1"/>
  <c r="F44" i="1"/>
  <c r="F49" i="1" s="1"/>
  <c r="E44" i="1"/>
  <c r="E49" i="1" s="1"/>
  <c r="D44" i="1"/>
  <c r="C44" i="1"/>
  <c r="H42" i="1"/>
  <c r="G42" i="1"/>
  <c r="H41" i="1"/>
  <c r="G41" i="1"/>
  <c r="H40" i="1"/>
  <c r="G40" i="1"/>
  <c r="F38" i="1"/>
  <c r="E38" i="1"/>
  <c r="D38" i="1"/>
  <c r="D49" i="1" s="1"/>
  <c r="C38" i="1"/>
  <c r="G38" i="1" s="1"/>
  <c r="H35" i="1"/>
  <c r="G35" i="1"/>
  <c r="F31" i="1"/>
  <c r="E31" i="1"/>
  <c r="D31" i="1"/>
  <c r="C31" i="1"/>
  <c r="H29" i="1"/>
  <c r="G29" i="1"/>
  <c r="H28" i="1"/>
  <c r="G28" i="1"/>
  <c r="H27" i="1"/>
  <c r="G27" i="1"/>
  <c r="F25" i="1"/>
  <c r="E25" i="1"/>
  <c r="D25" i="1"/>
  <c r="C25" i="1"/>
  <c r="H23" i="1"/>
  <c r="G23" i="1"/>
  <c r="H22" i="1"/>
  <c r="G22" i="1"/>
  <c r="H21" i="1"/>
  <c r="G21" i="1"/>
  <c r="F19" i="1"/>
  <c r="E19" i="1"/>
  <c r="D19" i="1"/>
  <c r="C19" i="1"/>
  <c r="H17" i="1"/>
  <c r="E17" i="1"/>
  <c r="G17" i="1" s="1"/>
  <c r="H16" i="1"/>
  <c r="G16" i="1"/>
  <c r="H15" i="1"/>
  <c r="G15" i="1"/>
  <c r="F13" i="1"/>
  <c r="D13" i="1"/>
  <c r="C13" i="1"/>
  <c r="C6" i="1" s="1"/>
  <c r="C5" i="1" s="1"/>
  <c r="H12" i="1"/>
  <c r="E12" i="1"/>
  <c r="G12" i="1" s="1"/>
  <c r="H11" i="1"/>
  <c r="G11" i="1"/>
  <c r="H10" i="1"/>
  <c r="G10" i="1"/>
  <c r="F8" i="1"/>
  <c r="F6" i="1" s="1"/>
  <c r="E8" i="1"/>
  <c r="D8" i="1"/>
  <c r="C8" i="1"/>
  <c r="F5" i="1" l="1"/>
  <c r="D6" i="1"/>
  <c r="E55" i="1"/>
  <c r="C55" i="1"/>
  <c r="H44" i="1"/>
  <c r="G8" i="1"/>
  <c r="E13" i="1"/>
  <c r="G19" i="1"/>
  <c r="C36" i="1"/>
  <c r="C49" i="1"/>
  <c r="D55" i="1"/>
  <c r="H8" i="1"/>
  <c r="C61" i="1"/>
  <c r="C71" i="1"/>
  <c r="E6" i="1"/>
  <c r="E5" i="1" s="1"/>
  <c r="G5" i="1" s="1"/>
  <c r="G13" i="1"/>
  <c r="C30" i="1"/>
  <c r="F55" i="1"/>
  <c r="D61" i="1"/>
  <c r="D71" i="1"/>
  <c r="D5" i="1"/>
  <c r="H5" i="1" s="1"/>
  <c r="H6" i="1"/>
  <c r="F24" i="1"/>
  <c r="D30" i="1"/>
  <c r="F36" i="1"/>
  <c r="F61" i="1" s="1"/>
  <c r="E30" i="1"/>
  <c r="D24" i="1"/>
  <c r="F30" i="1"/>
  <c r="D36" i="1"/>
  <c r="E36" i="1"/>
  <c r="E61" i="1" s="1"/>
  <c r="H13" i="1"/>
  <c r="G31" i="1"/>
  <c r="H50" i="1"/>
  <c r="F69" i="1"/>
  <c r="F73" i="1"/>
  <c r="C24" i="1"/>
  <c r="G25" i="1"/>
  <c r="H19" i="1"/>
  <c r="H25" i="1"/>
  <c r="H31" i="1"/>
  <c r="G56" i="1"/>
  <c r="G63" i="1"/>
  <c r="C69" i="1"/>
  <c r="E71" i="1"/>
  <c r="G44" i="1"/>
  <c r="G50" i="1"/>
  <c r="E69" i="1"/>
  <c r="H38" i="1"/>
  <c r="H56" i="1"/>
  <c r="H63" i="1"/>
  <c r="D69" i="1"/>
  <c r="G6" i="1" l="1"/>
  <c r="E24" i="1"/>
</calcChain>
</file>

<file path=xl/sharedStrings.xml><?xml version="1.0" encoding="utf-8"?>
<sst xmlns="http://schemas.openxmlformats.org/spreadsheetml/2006/main" count="84" uniqueCount="31">
  <si>
    <t>Aktualizēts: 30.01.2020.</t>
  </si>
  <si>
    <t>Pār-skata pe-riods</t>
  </si>
  <si>
    <t>Dati</t>
  </si>
  <si>
    <t>2018. gada attiecīgā perioda dati</t>
  </si>
  <si>
    <t>Rezultātu paziņo-jumu skaits</t>
  </si>
  <si>
    <t xml:space="preserve">Kopējā noslēgtā līgumsumma (EUR bez PVN) </t>
  </si>
  <si>
    <t>Publisko iepirkumu likums</t>
  </si>
  <si>
    <t>Pavisam kopā</t>
  </si>
  <si>
    <t>virs un zem ES līgumcenu sliekšņa</t>
  </si>
  <si>
    <t xml:space="preserve">t.sk. </t>
  </si>
  <si>
    <t>virs ES līgumcenu sliekšņa*</t>
  </si>
  <si>
    <t>Būvdarbi</t>
  </si>
  <si>
    <t>Piegāde</t>
  </si>
  <si>
    <t>Pakalpojumi</t>
  </si>
  <si>
    <t>zem  ES līgumcenu sliekšņa**</t>
  </si>
  <si>
    <t>virs/zem līgumcenu sliekšņa</t>
  </si>
  <si>
    <t>Saistībā ar norādi par ES fondiem</t>
  </si>
  <si>
    <t>Piemērojot vides aizsardzības prasības</t>
  </si>
  <si>
    <t>Norāde par centralizētu iepirkumu</t>
  </si>
  <si>
    <t>9. panta kārtībā</t>
  </si>
  <si>
    <t>2. pielikuma pakalpojumi</t>
  </si>
  <si>
    <t>zem ES līgumcenu sliekšņa**</t>
  </si>
  <si>
    <t>Kopējā līgumsumma attiecībā uz sociālo atbildību</t>
  </si>
  <si>
    <t>Inovatīvo risinājumu iepirkumu kopējā līgumsumma</t>
  </si>
  <si>
    <t>* iepirkumi ar paredzamo līgumcenu, kas ir vienāda ar MK noteiktajām līgumcenu robežvērtībām vai lielāka par to</t>
  </si>
  <si>
    <t>** iepirkumi ar paredzamo līgumcenu, kas ir mazāka par MK noteiktajām līgumcenu robežvērtībām</t>
  </si>
  <si>
    <t xml:space="preserve">Īpatsvars (%) </t>
  </si>
  <si>
    <r>
      <t xml:space="preserve">Kopējais īpatsvars ar norādi par ES fondiem (salīdzinājumā ar kopējo noslēgto līgumsummu un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</si>
  <si>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r>
      <t xml:space="preserve">Kopējais īpatsvars, piemērojot vides aizsardzības prasības (salīdzinājumā ar kopējo noslēgto līgumsummu un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</si>
  <si>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r>
      <t xml:space="preserve">Kopējais īpatsvars centralizētiem iepirkumiem (salīdzinājumā ar kopējo noslēgto līgumsummu un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</si>
  <si>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Rezultātu paziņojumu skaitu veido - Paziņojums par līguma slēgšanas tiesību piešķiršanu, Paziņojums par metu konkursa rezultātiem, Paziņojums par sociālajiem un citiem īpašiem pakalpojumiem - paziņojums par līguma slēgšanas tiesību piešķiršanu, informatīvs paziņojums par noslēgto līgumu.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</si>
</sst>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color rgb="FFC00000"/>
      <name val="Calibri"/>
      <family val="2"/>
      <charset val="186"/>
      <scheme val="minor"/>
    </font>
    <font>
      <b/>
      <i/>
      <sz val="10"/>
      <color rgb="FFC0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1"/>
      <color rgb="FFC00000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Gray">
        <bgColor theme="9" tint="0.5999938962981048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Gray">
        <bgColor theme="8" tint="0.5999938962981048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Gray">
        <bgColor theme="7" tint="0.59999389629810485"/>
      </patternFill>
    </fill>
    <fill>
      <patternFill patternType="solid">
        <fgColor theme="2" tint="-0.49998474074526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0" fontId="2" fillId="2" borderId="2" xfId="0" applyFont="1" applyFill="1" applyBorder="1" applyAlignment="1">
      <alignment horizontal="center" wrapText="1"/>
    </xf>
    <xf numFmtId="0" fontId="2" fillId="0" borderId="2" xfId="0" applyFont="1" applyBorder="1"/>
    <xf numFmtId="164" fontId="2" fillId="0" borderId="2" xfId="0" applyNumberFormat="1" applyFont="1" applyBorder="1"/>
    <xf numFmtId="0" fontId="3" fillId="4" borderId="2" xfId="0" applyFont="1" applyFill="1" applyBorder="1" applyAlignment="1">
      <alignment horizontal="right" wrapText="1"/>
    </xf>
    <xf numFmtId="0" fontId="2" fillId="4" borderId="2" xfId="0" applyFont="1" applyFill="1" applyBorder="1"/>
    <xf numFmtId="3" fontId="4" fillId="4" borderId="2" xfId="0" applyNumberFormat="1" applyFont="1" applyFill="1" applyBorder="1"/>
    <xf numFmtId="0" fontId="2" fillId="0" borderId="2" xfId="0" applyFont="1" applyBorder="1" applyAlignment="1">
      <alignment horizontal="right"/>
    </xf>
    <xf numFmtId="0" fontId="2" fillId="2" borderId="2" xfId="0" applyFont="1" applyFill="1" applyBorder="1"/>
    <xf numFmtId="3" fontId="2" fillId="2" borderId="2" xfId="0" applyNumberFormat="1" applyFont="1" applyFill="1" applyBorder="1"/>
    <xf numFmtId="3" fontId="4" fillId="0" borderId="2" xfId="0" applyNumberFormat="1" applyFont="1" applyBorder="1"/>
    <xf numFmtId="165" fontId="2" fillId="0" borderId="2" xfId="0" applyNumberFormat="1" applyFont="1" applyBorder="1"/>
    <xf numFmtId="0" fontId="2" fillId="5" borderId="2" xfId="0" applyFont="1" applyFill="1" applyBorder="1"/>
    <xf numFmtId="3" fontId="2" fillId="5" borderId="2" xfId="0" applyNumberFormat="1" applyFont="1" applyFill="1" applyBorder="1"/>
    <xf numFmtId="0" fontId="2" fillId="0" borderId="7" xfId="0" applyFont="1" applyBorder="1" applyAlignment="1">
      <alignment horizontal="right"/>
    </xf>
    <xf numFmtId="0" fontId="2" fillId="0" borderId="7" xfId="0" applyFont="1" applyBorder="1"/>
    <xf numFmtId="0" fontId="2" fillId="5" borderId="7" xfId="0" applyFont="1" applyFill="1" applyBorder="1"/>
    <xf numFmtId="3" fontId="2" fillId="5" borderId="7" xfId="0" applyNumberFormat="1" applyFont="1" applyFill="1" applyBorder="1"/>
    <xf numFmtId="164" fontId="2" fillId="0" borderId="7" xfId="0" applyNumberFormat="1" applyFont="1" applyBorder="1"/>
    <xf numFmtId="0" fontId="2" fillId="0" borderId="8" xfId="0" applyFont="1" applyBorder="1"/>
    <xf numFmtId="3" fontId="2" fillId="0" borderId="8" xfId="0" applyNumberFormat="1" applyFont="1" applyBorder="1"/>
    <xf numFmtId="164" fontId="2" fillId="0" borderId="8" xfId="0" applyNumberFormat="1" applyFont="1" applyBorder="1"/>
    <xf numFmtId="0" fontId="2" fillId="5" borderId="2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right"/>
    </xf>
    <xf numFmtId="0" fontId="2" fillId="6" borderId="9" xfId="0" applyFont="1" applyFill="1" applyBorder="1" applyAlignment="1">
      <alignment horizontal="right"/>
    </xf>
    <xf numFmtId="0" fontId="2" fillId="0" borderId="9" xfId="0" applyFont="1" applyBorder="1"/>
    <xf numFmtId="0" fontId="2" fillId="5" borderId="9" xfId="0" applyFont="1" applyFill="1" applyBorder="1"/>
    <xf numFmtId="3" fontId="2" fillId="5" borderId="9" xfId="0" applyNumberFormat="1" applyFont="1" applyFill="1" applyBorder="1"/>
    <xf numFmtId="164" fontId="2" fillId="0" borderId="9" xfId="0" applyNumberFormat="1" applyFont="1" applyBorder="1"/>
    <xf numFmtId="0" fontId="2" fillId="7" borderId="2" xfId="0" applyFont="1" applyFill="1" applyBorder="1" applyAlignment="1">
      <alignment wrapText="1"/>
    </xf>
    <xf numFmtId="3" fontId="2" fillId="0" borderId="2" xfId="0" applyNumberFormat="1" applyFont="1" applyBorder="1"/>
    <xf numFmtId="0" fontId="2" fillId="9" borderId="2" xfId="0" applyFont="1" applyFill="1" applyBorder="1" applyAlignment="1">
      <alignment horizontal="right"/>
    </xf>
    <xf numFmtId="0" fontId="2" fillId="9" borderId="9" xfId="0" applyFont="1" applyFill="1" applyBorder="1" applyAlignment="1">
      <alignment horizontal="right"/>
    </xf>
    <xf numFmtId="0" fontId="2" fillId="10" borderId="2" xfId="0" applyFont="1" applyFill="1" applyBorder="1" applyAlignment="1">
      <alignment wrapText="1"/>
    </xf>
    <xf numFmtId="0" fontId="3" fillId="12" borderId="2" xfId="0" applyFont="1" applyFill="1" applyBorder="1" applyAlignment="1">
      <alignment horizontal="left" wrapText="1"/>
    </xf>
    <xf numFmtId="0" fontId="2" fillId="12" borderId="2" xfId="0" applyFont="1" applyFill="1" applyBorder="1" applyAlignment="1">
      <alignment horizontal="right"/>
    </xf>
    <xf numFmtId="0" fontId="2" fillId="12" borderId="9" xfId="0" applyFont="1" applyFill="1" applyBorder="1" applyAlignment="1">
      <alignment horizontal="right"/>
    </xf>
    <xf numFmtId="0" fontId="6" fillId="5" borderId="9" xfId="0" applyFont="1" applyFill="1" applyBorder="1"/>
    <xf numFmtId="0" fontId="2" fillId="13" borderId="10" xfId="0" applyFont="1" applyFill="1" applyBorder="1" applyAlignment="1">
      <alignment wrapText="1"/>
    </xf>
    <xf numFmtId="0" fontId="0" fillId="13" borderId="10" xfId="0" applyFill="1" applyBorder="1"/>
    <xf numFmtId="164" fontId="0" fillId="13" borderId="10" xfId="0" applyNumberFormat="1" applyFill="1" applyBorder="1"/>
    <xf numFmtId="165" fontId="0" fillId="13" borderId="10" xfId="0" applyNumberFormat="1" applyFill="1" applyBorder="1"/>
    <xf numFmtId="0" fontId="0" fillId="14" borderId="10" xfId="0" applyFill="1" applyBorder="1"/>
    <xf numFmtId="0" fontId="5" fillId="4" borderId="8" xfId="0" applyFont="1" applyFill="1" applyBorder="1"/>
    <xf numFmtId="0" fontId="2" fillId="4" borderId="8" xfId="0" applyFont="1" applyFill="1" applyBorder="1"/>
    <xf numFmtId="3" fontId="4" fillId="4" borderId="8" xfId="0" applyNumberFormat="1" applyFont="1" applyFill="1" applyBorder="1"/>
    <xf numFmtId="0" fontId="4" fillId="4" borderId="8" xfId="0" applyFont="1" applyFill="1" applyBorder="1"/>
    <xf numFmtId="164" fontId="2" fillId="2" borderId="2" xfId="0" applyNumberFormat="1" applyFont="1" applyFill="1" applyBorder="1"/>
    <xf numFmtId="0" fontId="2" fillId="13" borderId="2" xfId="0" applyFont="1" applyFill="1" applyBorder="1" applyAlignment="1">
      <alignment wrapText="1"/>
    </xf>
    <xf numFmtId="0" fontId="0" fillId="13" borderId="2" xfId="0" applyFill="1" applyBorder="1"/>
    <xf numFmtId="164" fontId="0" fillId="13" borderId="2" xfId="0" applyNumberFormat="1" applyFill="1" applyBorder="1"/>
    <xf numFmtId="165" fontId="0" fillId="13" borderId="2" xfId="0" applyNumberFormat="1" applyFill="1" applyBorder="1"/>
    <xf numFmtId="0" fontId="0" fillId="14" borderId="2" xfId="0" applyFill="1" applyBorder="1"/>
    <xf numFmtId="0" fontId="2" fillId="4" borderId="7" xfId="0" applyFont="1" applyFill="1" applyBorder="1"/>
    <xf numFmtId="3" fontId="4" fillId="4" borderId="7" xfId="0" applyNumberFormat="1" applyFont="1" applyFill="1" applyBorder="1"/>
    <xf numFmtId="0" fontId="2" fillId="2" borderId="7" xfId="0" applyFont="1" applyFill="1" applyBorder="1"/>
    <xf numFmtId="3" fontId="2" fillId="2" borderId="7" xfId="0" applyNumberFormat="1" applyFont="1" applyFill="1" applyBorder="1"/>
    <xf numFmtId="3" fontId="4" fillId="0" borderId="7" xfId="0" applyNumberFormat="1" applyFont="1" applyBorder="1"/>
    <xf numFmtId="3" fontId="4" fillId="0" borderId="9" xfId="0" applyNumberFormat="1" applyFont="1" applyBorder="1"/>
    <xf numFmtId="165" fontId="2" fillId="0" borderId="9" xfId="0" applyNumberFormat="1" applyFont="1" applyBorder="1"/>
    <xf numFmtId="0" fontId="3" fillId="0" borderId="2" xfId="0" applyFont="1" applyBorder="1" applyAlignment="1">
      <alignment horizontal="left" wrapText="1"/>
    </xf>
    <xf numFmtId="3" fontId="7" fillId="0" borderId="2" xfId="0" applyNumberFormat="1" applyFont="1" applyBorder="1"/>
    <xf numFmtId="0" fontId="1" fillId="0" borderId="2" xfId="0" applyFont="1" applyBorder="1" applyAlignment="1">
      <alignment horizontal="right"/>
    </xf>
    <xf numFmtId="0" fontId="5" fillId="0" borderId="2" xfId="0" applyFont="1" applyBorder="1" applyAlignment="1">
      <alignment wrapText="1"/>
    </xf>
    <xf numFmtId="0" fontId="3" fillId="9" borderId="8" xfId="0" applyFont="1" applyFill="1" applyBorder="1" applyAlignment="1">
      <alignment horizontal="left" wrapText="1"/>
    </xf>
    <xf numFmtId="0" fontId="2" fillId="10" borderId="8" xfId="0" applyFont="1" applyFill="1" applyBorder="1"/>
    <xf numFmtId="164" fontId="2" fillId="10" borderId="8" xfId="0" applyNumberFormat="1" applyFont="1" applyFill="1" applyBorder="1"/>
    <xf numFmtId="165" fontId="2" fillId="10" borderId="8" xfId="0" applyNumberFormat="1" applyFont="1" applyFill="1" applyBorder="1"/>
    <xf numFmtId="0" fontId="2" fillId="11" borderId="8" xfId="0" applyFont="1" applyFill="1" applyBorder="1"/>
    <xf numFmtId="0" fontId="2" fillId="11" borderId="2" xfId="0" applyFont="1" applyFill="1" applyBorder="1"/>
    <xf numFmtId="0" fontId="3" fillId="6" borderId="2" xfId="0" applyFont="1" applyFill="1" applyBorder="1" applyAlignment="1">
      <alignment horizontal="left" wrapText="1"/>
    </xf>
    <xf numFmtId="0" fontId="0" fillId="7" borderId="2" xfId="0" applyFill="1" applyBorder="1"/>
    <xf numFmtId="164" fontId="0" fillId="7" borderId="2" xfId="0" applyNumberFormat="1" applyFill="1" applyBorder="1"/>
    <xf numFmtId="165" fontId="0" fillId="7" borderId="2" xfId="0" applyNumberFormat="1" applyFill="1" applyBorder="1"/>
    <xf numFmtId="0" fontId="0" fillId="8" borderId="2" xfId="0" applyFill="1" applyBorder="1"/>
    <xf numFmtId="0" fontId="5" fillId="0" borderId="9" xfId="0" applyFont="1" applyBorder="1" applyAlignment="1">
      <alignment wrapText="1"/>
    </xf>
    <xf numFmtId="0" fontId="4" fillId="4" borderId="7" xfId="0" applyFont="1" applyFill="1" applyBorder="1" applyAlignment="1">
      <alignment horizontal="left" wrapText="1"/>
    </xf>
    <xf numFmtId="164" fontId="2" fillId="5" borderId="2" xfId="0" applyNumberFormat="1" applyFont="1" applyFill="1" applyBorder="1"/>
    <xf numFmtId="0" fontId="0" fillId="5" borderId="0" xfId="0" applyFill="1"/>
    <xf numFmtId="0" fontId="2" fillId="0" borderId="0" xfId="0" applyFont="1" applyAlignment="1">
      <alignment horizontal="left" wrapText="1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2" fillId="15" borderId="8" xfId="0" applyFont="1" applyFill="1" applyBorder="1" applyAlignment="1">
      <alignment horizontal="center"/>
    </xf>
    <xf numFmtId="0" fontId="2" fillId="15" borderId="11" xfId="0" applyFont="1" applyFill="1" applyBorder="1" applyAlignment="1">
      <alignment horizontal="center"/>
    </xf>
    <xf numFmtId="0" fontId="2" fillId="15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3" fillId="15" borderId="4" xfId="0" applyFont="1" applyFill="1" applyBorder="1" applyAlignment="1">
      <alignment horizontal="center" wrapText="1"/>
    </xf>
    <xf numFmtId="0" fontId="3" fillId="15" borderId="5" xfId="0" applyFont="1" applyFill="1" applyBorder="1" applyAlignment="1">
      <alignment horizontal="center" wrapText="1"/>
    </xf>
    <xf numFmtId="0" fontId="3" fillId="15" borderId="6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229A7-28D0-4C1C-BE60-73E67BD30375}">
  <dimension ref="A1:I81"/>
  <sheetViews>
    <sheetView tabSelected="1" topLeftCell="A71" workbookViewId="0">
      <selection activeCell="N45" sqref="N45"/>
    </sheetView>
  </sheetViews>
  <sheetFormatPr defaultRowHeight="15" x14ac:dyDescent="0.25"/>
  <cols>
    <col min="1" max="1" width="16.85546875" customWidth="1"/>
    <col min="2" max="2" width="6.140625" customWidth="1"/>
    <col min="3" max="3" width="8.7109375" customWidth="1"/>
    <col min="4" max="4" width="13.42578125" customWidth="1"/>
    <col min="5" max="5" width="8.28515625" bestFit="1" customWidth="1"/>
    <col min="6" max="6" width="13.85546875" customWidth="1"/>
    <col min="7" max="7" width="9" customWidth="1"/>
    <col min="8" max="8" width="11.140625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26.25" customHeight="1" x14ac:dyDescent="0.25">
      <c r="A2" s="95"/>
      <c r="B2" s="97" t="s">
        <v>1</v>
      </c>
      <c r="C2" s="98" t="s">
        <v>2</v>
      </c>
      <c r="D2" s="98"/>
      <c r="E2" s="99" t="s">
        <v>3</v>
      </c>
      <c r="F2" s="99"/>
      <c r="G2" s="97" t="s">
        <v>26</v>
      </c>
      <c r="H2" s="97"/>
    </row>
    <row r="3" spans="1:8" ht="64.5" x14ac:dyDescent="0.25">
      <c r="A3" s="96"/>
      <c r="B3" s="97"/>
      <c r="C3" s="2" t="s">
        <v>4</v>
      </c>
      <c r="D3" s="2" t="s">
        <v>5</v>
      </c>
      <c r="E3" s="2" t="s">
        <v>4</v>
      </c>
      <c r="F3" s="2" t="s">
        <v>5</v>
      </c>
      <c r="G3" s="2" t="s">
        <v>4</v>
      </c>
      <c r="H3" s="2" t="s">
        <v>5</v>
      </c>
    </row>
    <row r="4" spans="1:8" x14ac:dyDescent="0.25">
      <c r="A4" s="92" t="s">
        <v>6</v>
      </c>
      <c r="B4" s="93"/>
      <c r="C4" s="93"/>
      <c r="D4" s="93"/>
      <c r="E4" s="93"/>
      <c r="F4" s="93"/>
      <c r="G4" s="93"/>
      <c r="H4" s="94"/>
    </row>
    <row r="5" spans="1:8" x14ac:dyDescent="0.25">
      <c r="A5" s="63" t="s">
        <v>7</v>
      </c>
      <c r="B5" s="3">
        <v>2019</v>
      </c>
      <c r="C5" s="62">
        <f>C6+C38+C63</f>
        <v>11094</v>
      </c>
      <c r="D5" s="62">
        <f>D6+D38+D63</f>
        <v>2983439086</v>
      </c>
      <c r="E5" s="62">
        <f>E6+E38+E63</f>
        <v>11665</v>
      </c>
      <c r="F5" s="62">
        <f>F6+F38+F63</f>
        <v>2501036997</v>
      </c>
      <c r="G5" s="4">
        <f>(C5-E5)/E5*100</f>
        <v>-4.8949849978568372</v>
      </c>
      <c r="H5" s="4">
        <f>(D5-F5)/F5*100</f>
        <v>19.288082886364435</v>
      </c>
    </row>
    <row r="6" spans="1:8" ht="26.25" x14ac:dyDescent="0.25">
      <c r="A6" s="5" t="s">
        <v>8</v>
      </c>
      <c r="B6" s="6">
        <v>2019</v>
      </c>
      <c r="C6" s="7">
        <f>C8+C13</f>
        <v>5001</v>
      </c>
      <c r="D6" s="7">
        <f>D8+D13</f>
        <v>2679409983</v>
      </c>
      <c r="E6" s="7">
        <f>E8+E13</f>
        <v>4712</v>
      </c>
      <c r="F6" s="7">
        <f>F8+F13</f>
        <v>2148645835</v>
      </c>
      <c r="G6" s="4">
        <f>(C6-E6)/E6*100</f>
        <v>6.1332767402376911</v>
      </c>
      <c r="H6" s="4">
        <f>(D6-F6)/F6*100</f>
        <v>24.702263134957278</v>
      </c>
    </row>
    <row r="7" spans="1:8" x14ac:dyDescent="0.25">
      <c r="A7" s="8" t="s">
        <v>9</v>
      </c>
      <c r="B7" s="9"/>
      <c r="C7" s="10"/>
      <c r="D7" s="10"/>
      <c r="E7" s="10"/>
      <c r="F7" s="10"/>
      <c r="G7" s="9"/>
      <c r="H7" s="9"/>
    </row>
    <row r="8" spans="1:8" ht="26.25" x14ac:dyDescent="0.25">
      <c r="A8" s="64" t="s">
        <v>10</v>
      </c>
      <c r="B8" s="3">
        <v>2019</v>
      </c>
      <c r="C8" s="11">
        <f>C10+C11+C12</f>
        <v>2059</v>
      </c>
      <c r="D8" s="11">
        <f>D10+D11+D12</f>
        <v>2128951727</v>
      </c>
      <c r="E8" s="11">
        <f>E10+E11+E12</f>
        <v>1670</v>
      </c>
      <c r="F8" s="11">
        <f>F10+F11+F12</f>
        <v>1507339214</v>
      </c>
      <c r="G8" s="12">
        <f>(C8-E8)/E8*100</f>
        <v>23.293413173652695</v>
      </c>
      <c r="H8" s="12">
        <f>(D8-F8)/F8*100</f>
        <v>41.239059345536269</v>
      </c>
    </row>
    <row r="9" spans="1:8" x14ac:dyDescent="0.25">
      <c r="A9" s="8" t="s">
        <v>9</v>
      </c>
      <c r="B9" s="9"/>
      <c r="C9" s="10"/>
      <c r="D9" s="10"/>
      <c r="E9" s="10"/>
      <c r="F9" s="10"/>
      <c r="G9" s="9"/>
      <c r="H9" s="9"/>
    </row>
    <row r="10" spans="1:8" x14ac:dyDescent="0.25">
      <c r="A10" s="8" t="s">
        <v>11</v>
      </c>
      <c r="B10" s="3">
        <v>2019</v>
      </c>
      <c r="C10" s="13">
        <v>79</v>
      </c>
      <c r="D10" s="14">
        <v>659115589</v>
      </c>
      <c r="E10" s="14">
        <v>80</v>
      </c>
      <c r="F10" s="14">
        <v>449055903</v>
      </c>
      <c r="G10" s="4">
        <f t="shared" ref="G10:H12" si="0">(C10-E10)/E10*100</f>
        <v>-1.25</v>
      </c>
      <c r="H10" s="4">
        <f t="shared" si="0"/>
        <v>46.778070301861725</v>
      </c>
    </row>
    <row r="11" spans="1:8" x14ac:dyDescent="0.25">
      <c r="A11" s="8" t="s">
        <v>12</v>
      </c>
      <c r="B11" s="3">
        <v>2019</v>
      </c>
      <c r="C11" s="13">
        <v>1416</v>
      </c>
      <c r="D11" s="14">
        <v>761389420</v>
      </c>
      <c r="E11" s="14">
        <v>1048</v>
      </c>
      <c r="F11" s="14">
        <v>524089978</v>
      </c>
      <c r="G11" s="4">
        <f t="shared" si="0"/>
        <v>35.114503816793892</v>
      </c>
      <c r="H11" s="4">
        <f t="shared" si="0"/>
        <v>45.278378133763894</v>
      </c>
    </row>
    <row r="12" spans="1:8" x14ac:dyDescent="0.25">
      <c r="A12" s="8" t="s">
        <v>13</v>
      </c>
      <c r="B12" s="3">
        <v>2019</v>
      </c>
      <c r="C12" s="13">
        <v>564</v>
      </c>
      <c r="D12" s="14">
        <v>708446718</v>
      </c>
      <c r="E12" s="14">
        <f>528+14</f>
        <v>542</v>
      </c>
      <c r="F12" s="14">
        <v>534193333</v>
      </c>
      <c r="G12" s="4">
        <f t="shared" si="0"/>
        <v>4.0590405904059041</v>
      </c>
      <c r="H12" s="4">
        <f t="shared" si="0"/>
        <v>32.619910102846603</v>
      </c>
    </row>
    <row r="13" spans="1:8" ht="26.25" x14ac:dyDescent="0.25">
      <c r="A13" s="64" t="s">
        <v>14</v>
      </c>
      <c r="B13" s="3">
        <v>2019</v>
      </c>
      <c r="C13" s="11">
        <f>C15+C16+C17</f>
        <v>2942</v>
      </c>
      <c r="D13" s="11">
        <f>D15+D16+D17</f>
        <v>550458256</v>
      </c>
      <c r="E13" s="11">
        <f>E15+E16+E17</f>
        <v>3042</v>
      </c>
      <c r="F13" s="11">
        <f>F15+F16+F17</f>
        <v>641306621</v>
      </c>
      <c r="G13" s="4">
        <f>(C13-E13)/E13*100</f>
        <v>-3.2873109796186717</v>
      </c>
      <c r="H13" s="4">
        <f>(D13-F13)/F13*100</f>
        <v>-14.16613551538555</v>
      </c>
    </row>
    <row r="14" spans="1:8" x14ac:dyDescent="0.25">
      <c r="A14" s="8" t="s">
        <v>9</v>
      </c>
      <c r="B14" s="9"/>
      <c r="C14" s="10"/>
      <c r="D14" s="10"/>
      <c r="E14" s="10"/>
      <c r="F14" s="10"/>
      <c r="G14" s="9"/>
      <c r="H14" s="9"/>
    </row>
    <row r="15" spans="1:8" x14ac:dyDescent="0.25">
      <c r="A15" s="8" t="s">
        <v>11</v>
      </c>
      <c r="B15" s="3">
        <v>2019</v>
      </c>
      <c r="C15" s="13">
        <v>996</v>
      </c>
      <c r="D15" s="14">
        <v>449441789</v>
      </c>
      <c r="E15" s="14">
        <v>1123</v>
      </c>
      <c r="F15" s="14">
        <v>539504831</v>
      </c>
      <c r="G15" s="4">
        <f t="shared" ref="G15:H17" si="1">(C15-E15)/E15*100</f>
        <v>-11.308993766696348</v>
      </c>
      <c r="H15" s="4">
        <f t="shared" si="1"/>
        <v>-16.693648847048046</v>
      </c>
    </row>
    <row r="16" spans="1:8" x14ac:dyDescent="0.25">
      <c r="A16" s="8" t="s">
        <v>12</v>
      </c>
      <c r="B16" s="3">
        <v>2019</v>
      </c>
      <c r="C16" s="13">
        <v>1109</v>
      </c>
      <c r="D16" s="14">
        <v>56712649</v>
      </c>
      <c r="E16" s="14">
        <v>1075</v>
      </c>
      <c r="F16" s="14">
        <v>58710099</v>
      </c>
      <c r="G16" s="4">
        <f t="shared" si="1"/>
        <v>3.1627906976744184</v>
      </c>
      <c r="H16" s="4">
        <f t="shared" si="1"/>
        <v>-3.4022255694033152</v>
      </c>
    </row>
    <row r="17" spans="1:8" x14ac:dyDescent="0.25">
      <c r="A17" s="15" t="s">
        <v>13</v>
      </c>
      <c r="B17" s="16">
        <v>2019</v>
      </c>
      <c r="C17" s="17">
        <v>837</v>
      </c>
      <c r="D17" s="18">
        <v>44303818</v>
      </c>
      <c r="E17" s="18">
        <f>829+15</f>
        <v>844</v>
      </c>
      <c r="F17" s="18">
        <v>43091691</v>
      </c>
      <c r="G17" s="19">
        <f t="shared" si="1"/>
        <v>-0.82938388625592419</v>
      </c>
      <c r="H17" s="19">
        <f t="shared" si="1"/>
        <v>2.8129019118790208</v>
      </c>
    </row>
    <row r="18" spans="1:8" x14ac:dyDescent="0.25">
      <c r="A18" s="81" t="s">
        <v>15</v>
      </c>
      <c r="B18" s="82"/>
      <c r="C18" s="82"/>
      <c r="D18" s="82"/>
      <c r="E18" s="82"/>
      <c r="F18" s="82"/>
      <c r="G18" s="82"/>
      <c r="H18" s="83"/>
    </row>
    <row r="19" spans="1:8" ht="26.25" x14ac:dyDescent="0.25">
      <c r="A19" s="65" t="s">
        <v>16</v>
      </c>
      <c r="B19" s="20">
        <v>2019</v>
      </c>
      <c r="C19" s="20">
        <f>C21+C22+C23</f>
        <v>1468</v>
      </c>
      <c r="D19" s="21">
        <f>D21+D22+D23</f>
        <v>533405150</v>
      </c>
      <c r="E19" s="21">
        <f>E21+E22+E23</f>
        <v>1569</v>
      </c>
      <c r="F19" s="21">
        <f>F21+F22+F23</f>
        <v>779923350</v>
      </c>
      <c r="G19" s="22">
        <f t="shared" ref="G19:H19" si="2">(C19-E19)/E19*100</f>
        <v>-6.4372211599745057</v>
      </c>
      <c r="H19" s="22">
        <f t="shared" si="2"/>
        <v>-31.608003530090489</v>
      </c>
    </row>
    <row r="20" spans="1:8" x14ac:dyDescent="0.25">
      <c r="A20" s="23" t="s">
        <v>9</v>
      </c>
      <c r="B20" s="9"/>
      <c r="C20" s="9"/>
      <c r="D20" s="10"/>
      <c r="E20" s="10"/>
      <c r="F20" s="10"/>
      <c r="G20" s="10"/>
      <c r="H20" s="9"/>
    </row>
    <row r="21" spans="1:8" x14ac:dyDescent="0.25">
      <c r="A21" s="32" t="s">
        <v>11</v>
      </c>
      <c r="B21" s="3">
        <v>2019</v>
      </c>
      <c r="C21" s="13">
        <v>480</v>
      </c>
      <c r="D21" s="14">
        <v>386077000</v>
      </c>
      <c r="E21" s="14">
        <v>661</v>
      </c>
      <c r="F21" s="14">
        <v>528542346</v>
      </c>
      <c r="G21" s="4">
        <f t="shared" ref="G21:H23" si="3">(C21-E21)/E21*100</f>
        <v>-27.382753403933435</v>
      </c>
      <c r="H21" s="4">
        <f t="shared" si="3"/>
        <v>-26.954386356774524</v>
      </c>
    </row>
    <row r="22" spans="1:8" x14ac:dyDescent="0.25">
      <c r="A22" s="32" t="s">
        <v>12</v>
      </c>
      <c r="B22" s="3">
        <v>2019</v>
      </c>
      <c r="C22" s="13">
        <v>682</v>
      </c>
      <c r="D22" s="14">
        <v>96028710</v>
      </c>
      <c r="E22" s="14">
        <v>522</v>
      </c>
      <c r="F22" s="14">
        <v>151078726</v>
      </c>
      <c r="G22" s="4">
        <f t="shared" si="3"/>
        <v>30.651340996168582</v>
      </c>
      <c r="H22" s="4">
        <f t="shared" si="3"/>
        <v>-36.437966785608189</v>
      </c>
    </row>
    <row r="23" spans="1:8" ht="15.75" thickBot="1" x14ac:dyDescent="0.3">
      <c r="A23" s="33" t="s">
        <v>13</v>
      </c>
      <c r="B23" s="26">
        <v>2019</v>
      </c>
      <c r="C23" s="27">
        <v>306</v>
      </c>
      <c r="D23" s="28">
        <v>51299440</v>
      </c>
      <c r="E23" s="28">
        <v>386</v>
      </c>
      <c r="F23" s="28">
        <v>100302278</v>
      </c>
      <c r="G23" s="29">
        <f t="shared" si="3"/>
        <v>-20.725388601036268</v>
      </c>
      <c r="H23" s="29">
        <f t="shared" si="3"/>
        <v>-48.855159600662311</v>
      </c>
    </row>
    <row r="24" spans="1:8" ht="90" x14ac:dyDescent="0.25">
      <c r="A24" s="34" t="s">
        <v>27</v>
      </c>
      <c r="B24" s="66">
        <v>2019</v>
      </c>
      <c r="C24" s="67">
        <f>C19/C6*100</f>
        <v>29.354129174165166</v>
      </c>
      <c r="D24" s="68">
        <f>D19/D6*100</f>
        <v>19.907559999562785</v>
      </c>
      <c r="E24" s="68">
        <f>E19/E6*100</f>
        <v>33.297962648556876</v>
      </c>
      <c r="F24" s="68">
        <f>F19/F6*100</f>
        <v>36.298366966559655</v>
      </c>
      <c r="G24" s="69"/>
      <c r="H24" s="70"/>
    </row>
    <row r="25" spans="1:8" ht="26.25" x14ac:dyDescent="0.25">
      <c r="A25" s="71" t="s">
        <v>17</v>
      </c>
      <c r="B25" s="3">
        <v>2019</v>
      </c>
      <c r="C25" s="3">
        <f>C27+C28+C29</f>
        <v>837</v>
      </c>
      <c r="D25" s="31">
        <f>D27+D28+D29</f>
        <v>442389342</v>
      </c>
      <c r="E25" s="31">
        <f>E27+E28+E29</f>
        <v>690</v>
      </c>
      <c r="F25" s="31">
        <f>F27+F28+F29</f>
        <v>455952171</v>
      </c>
      <c r="G25" s="4">
        <f>(C25-E25)/E25*100</f>
        <v>21.304347826086957</v>
      </c>
      <c r="H25" s="4">
        <f>(D25-F25)/F25*100</f>
        <v>-2.9746166073195428</v>
      </c>
    </row>
    <row r="26" spans="1:8" x14ac:dyDescent="0.25">
      <c r="A26" s="23" t="s">
        <v>9</v>
      </c>
      <c r="B26" s="9"/>
      <c r="C26" s="9"/>
      <c r="D26" s="10"/>
      <c r="E26" s="10"/>
      <c r="F26" s="10"/>
      <c r="G26" s="10"/>
      <c r="H26" s="9"/>
    </row>
    <row r="27" spans="1:8" x14ac:dyDescent="0.25">
      <c r="A27" s="24" t="s">
        <v>11</v>
      </c>
      <c r="B27" s="3">
        <v>2019</v>
      </c>
      <c r="C27" s="13">
        <v>225</v>
      </c>
      <c r="D27" s="14">
        <v>267439251</v>
      </c>
      <c r="E27" s="14">
        <v>174</v>
      </c>
      <c r="F27" s="14">
        <v>229928102</v>
      </c>
      <c r="G27" s="4">
        <f t="shared" ref="G27:H29" si="4">(C27-E27)/E27*100</f>
        <v>29.310344827586203</v>
      </c>
      <c r="H27" s="4">
        <f t="shared" si="4"/>
        <v>16.314295066028944</v>
      </c>
    </row>
    <row r="28" spans="1:8" x14ac:dyDescent="0.25">
      <c r="A28" s="24" t="s">
        <v>12</v>
      </c>
      <c r="B28" s="3">
        <v>2019</v>
      </c>
      <c r="C28" s="13">
        <v>470</v>
      </c>
      <c r="D28" s="14">
        <v>115697805</v>
      </c>
      <c r="E28" s="14">
        <v>392</v>
      </c>
      <c r="F28" s="14">
        <v>83724097</v>
      </c>
      <c r="G28" s="4">
        <f t="shared" si="4"/>
        <v>19.897959183673468</v>
      </c>
      <c r="H28" s="4">
        <f t="shared" si="4"/>
        <v>38.189373365233195</v>
      </c>
    </row>
    <row r="29" spans="1:8" ht="15.75" thickBot="1" x14ac:dyDescent="0.3">
      <c r="A29" s="25" t="s">
        <v>13</v>
      </c>
      <c r="B29" s="26">
        <v>2019</v>
      </c>
      <c r="C29" s="27">
        <v>142</v>
      </c>
      <c r="D29" s="28">
        <v>59252286</v>
      </c>
      <c r="E29" s="28">
        <v>124</v>
      </c>
      <c r="F29" s="28">
        <v>142299972</v>
      </c>
      <c r="G29" s="29">
        <f t="shared" si="4"/>
        <v>14.516129032258066</v>
      </c>
      <c r="H29" s="29">
        <f t="shared" si="4"/>
        <v>-58.360999536950011</v>
      </c>
    </row>
    <row r="30" spans="1:8" ht="102.75" x14ac:dyDescent="0.25">
      <c r="A30" s="30" t="s">
        <v>28</v>
      </c>
      <c r="B30" s="72">
        <v>2019</v>
      </c>
      <c r="C30" s="73">
        <f>C25/C6*100</f>
        <v>16.736652669466107</v>
      </c>
      <c r="D30" s="73">
        <f>D25/D6*100</f>
        <v>16.510699922998683</v>
      </c>
      <c r="E30" s="74">
        <f>E25/E6*100</f>
        <v>14.643463497453309</v>
      </c>
      <c r="F30" s="73">
        <f>F25/F6*100</f>
        <v>21.220443293764141</v>
      </c>
      <c r="G30" s="75"/>
      <c r="H30" s="75"/>
    </row>
    <row r="31" spans="1:8" ht="39" x14ac:dyDescent="0.25">
      <c r="A31" s="35" t="s">
        <v>18</v>
      </c>
      <c r="B31" s="3">
        <v>2019</v>
      </c>
      <c r="C31" s="3">
        <f>C33+C34+C35</f>
        <v>683</v>
      </c>
      <c r="D31" s="31">
        <f>D33+D34+D35</f>
        <v>294061040</v>
      </c>
      <c r="E31" s="31">
        <f>E33+E34+E35</f>
        <v>644</v>
      </c>
      <c r="F31" s="31">
        <f>F33+F34+F35</f>
        <v>293546940</v>
      </c>
      <c r="G31" s="4">
        <f>(C31-E31)/E31*100</f>
        <v>6.0559006211180124</v>
      </c>
      <c r="H31" s="4">
        <f>(D31-F31)/F31*100</f>
        <v>0.1751338303850144</v>
      </c>
    </row>
    <row r="32" spans="1:8" x14ac:dyDescent="0.25">
      <c r="A32" s="23" t="s">
        <v>9</v>
      </c>
      <c r="B32" s="9"/>
      <c r="C32" s="9"/>
      <c r="D32" s="10"/>
      <c r="E32" s="10"/>
      <c r="F32" s="10"/>
      <c r="G32" s="10"/>
      <c r="H32" s="9"/>
    </row>
    <row r="33" spans="1:8" x14ac:dyDescent="0.25">
      <c r="A33" s="36" t="s">
        <v>11</v>
      </c>
      <c r="B33" s="3">
        <v>2019</v>
      </c>
      <c r="C33" s="13">
        <v>120</v>
      </c>
      <c r="D33" s="14">
        <v>56688102</v>
      </c>
      <c r="E33" s="14">
        <v>116</v>
      </c>
      <c r="F33" s="14">
        <v>67649778</v>
      </c>
      <c r="G33" s="4">
        <v>0</v>
      </c>
      <c r="H33" s="4">
        <v>0</v>
      </c>
    </row>
    <row r="34" spans="1:8" x14ac:dyDescent="0.25">
      <c r="A34" s="36" t="s">
        <v>12</v>
      </c>
      <c r="B34" s="3">
        <v>2019</v>
      </c>
      <c r="C34" s="13">
        <v>383</v>
      </c>
      <c r="D34" s="14">
        <v>147174913</v>
      </c>
      <c r="E34" s="14">
        <v>367</v>
      </c>
      <c r="F34" s="14">
        <v>186505374</v>
      </c>
      <c r="G34" s="4">
        <v>0</v>
      </c>
      <c r="H34" s="4">
        <v>0</v>
      </c>
    </row>
    <row r="35" spans="1:8" ht="15.75" thickBot="1" x14ac:dyDescent="0.3">
      <c r="A35" s="37" t="s">
        <v>13</v>
      </c>
      <c r="B35" s="26">
        <v>2019</v>
      </c>
      <c r="C35" s="38">
        <v>180</v>
      </c>
      <c r="D35" s="28">
        <v>90198025</v>
      </c>
      <c r="E35" s="28">
        <v>161</v>
      </c>
      <c r="F35" s="28">
        <v>39391788</v>
      </c>
      <c r="G35" s="29">
        <f t="shared" ref="G35:H35" si="5">(C35-E35)/E35*100</f>
        <v>11.801242236024844</v>
      </c>
      <c r="H35" s="29">
        <f t="shared" si="5"/>
        <v>128.97672225490246</v>
      </c>
    </row>
    <row r="36" spans="1:8" ht="90.75" thickBot="1" x14ac:dyDescent="0.3">
      <c r="A36" s="39" t="s">
        <v>29</v>
      </c>
      <c r="B36" s="40">
        <v>2019</v>
      </c>
      <c r="C36" s="41">
        <f>C31/C6*100</f>
        <v>13.657268546290741</v>
      </c>
      <c r="D36" s="41">
        <f>D31/D6*100</f>
        <v>10.974843038792992</v>
      </c>
      <c r="E36" s="42">
        <f>E31/E6*100</f>
        <v>13.667232597623091</v>
      </c>
      <c r="F36" s="41">
        <f>F31/F6*100</f>
        <v>13.661950946885575</v>
      </c>
      <c r="G36" s="43"/>
      <c r="H36" s="43"/>
    </row>
    <row r="37" spans="1:8" x14ac:dyDescent="0.25">
      <c r="A37" s="84"/>
      <c r="B37" s="84"/>
      <c r="C37" s="84"/>
      <c r="D37" s="84"/>
      <c r="E37" s="84"/>
      <c r="F37" s="84"/>
      <c r="G37" s="84"/>
      <c r="H37" s="84"/>
    </row>
    <row r="38" spans="1:8" x14ac:dyDescent="0.25">
      <c r="A38" s="44" t="s">
        <v>19</v>
      </c>
      <c r="B38" s="45">
        <v>2019</v>
      </c>
      <c r="C38" s="46">
        <f>C40+C41+C42</f>
        <v>5578</v>
      </c>
      <c r="D38" s="46">
        <f>D40+D41+D42</f>
        <v>174176118</v>
      </c>
      <c r="E38" s="46">
        <f>E40+E41+E42</f>
        <v>6389</v>
      </c>
      <c r="F38" s="47">
        <f>F40+F41+F42</f>
        <v>209974465</v>
      </c>
      <c r="G38" s="4">
        <f>(C38-E38)/E38*100</f>
        <v>-12.69369228361246</v>
      </c>
      <c r="H38" s="4">
        <f>(D38-F38)/F38*100</f>
        <v>-17.048904970421049</v>
      </c>
    </row>
    <row r="39" spans="1:8" x14ac:dyDescent="0.25">
      <c r="A39" s="8" t="s">
        <v>9</v>
      </c>
      <c r="B39" s="9"/>
      <c r="C39" s="10"/>
      <c r="D39" s="10"/>
      <c r="E39" s="10"/>
      <c r="F39" s="10"/>
      <c r="G39" s="48"/>
      <c r="H39" s="48"/>
    </row>
    <row r="40" spans="1:8" x14ac:dyDescent="0.25">
      <c r="A40" s="8" t="s">
        <v>11</v>
      </c>
      <c r="B40" s="3">
        <v>2019</v>
      </c>
      <c r="C40" s="14">
        <v>1222</v>
      </c>
      <c r="D40" s="14">
        <v>73910462</v>
      </c>
      <c r="E40" s="14">
        <v>1459</v>
      </c>
      <c r="F40" s="14">
        <v>98073245</v>
      </c>
      <c r="G40" s="4">
        <f>(C40-E40)/E40*100</f>
        <v>-16.24400274160384</v>
      </c>
      <c r="H40" s="4">
        <f>(D40-F40)/F40*100</f>
        <v>-24.637487012895313</v>
      </c>
    </row>
    <row r="41" spans="1:8" x14ac:dyDescent="0.25">
      <c r="A41" s="8" t="s">
        <v>12</v>
      </c>
      <c r="B41" s="3">
        <v>2019</v>
      </c>
      <c r="C41" s="14">
        <v>2185</v>
      </c>
      <c r="D41" s="14">
        <v>50039750</v>
      </c>
      <c r="E41" s="14">
        <v>2475</v>
      </c>
      <c r="F41" s="14">
        <v>56622760</v>
      </c>
      <c r="G41" s="4">
        <f>(C41-E41)/E41*100</f>
        <v>-11.717171717171718</v>
      </c>
      <c r="H41" s="4">
        <f>(D41-F41)/F41*100</f>
        <v>-11.626084634517992</v>
      </c>
    </row>
    <row r="42" spans="1:8" x14ac:dyDescent="0.25">
      <c r="A42" s="15" t="s">
        <v>13</v>
      </c>
      <c r="B42" s="16">
        <v>2019</v>
      </c>
      <c r="C42" s="18">
        <v>2171</v>
      </c>
      <c r="D42" s="18">
        <v>50225906</v>
      </c>
      <c r="E42" s="18">
        <v>2455</v>
      </c>
      <c r="F42" s="14">
        <v>55278460</v>
      </c>
      <c r="G42" s="4">
        <f>-(C42-E42)/E42*100</f>
        <v>11.568228105906314</v>
      </c>
      <c r="H42" s="4">
        <f>(D42-F42)/F42*100</f>
        <v>-9.140185887957081</v>
      </c>
    </row>
    <row r="43" spans="1:8" x14ac:dyDescent="0.25">
      <c r="A43" s="81" t="s">
        <v>19</v>
      </c>
      <c r="B43" s="82"/>
      <c r="C43" s="82"/>
      <c r="D43" s="82"/>
      <c r="E43" s="82"/>
      <c r="F43" s="82"/>
      <c r="G43" s="82"/>
      <c r="H43" s="83"/>
    </row>
    <row r="44" spans="1:8" ht="26.25" x14ac:dyDescent="0.25">
      <c r="A44" s="65" t="s">
        <v>16</v>
      </c>
      <c r="B44" s="20">
        <v>2019</v>
      </c>
      <c r="C44" s="20">
        <f>C46+C47+C48</f>
        <v>622</v>
      </c>
      <c r="D44" s="21">
        <f>D46+D47+D48</f>
        <v>18118980</v>
      </c>
      <c r="E44" s="21">
        <f>E46+E47+E48</f>
        <v>862</v>
      </c>
      <c r="F44" s="21">
        <f>F46+F47+F48</f>
        <v>27923545</v>
      </c>
      <c r="G44" s="22">
        <f t="shared" ref="G44:H44" si="6">(C44-E44)/E44*100</f>
        <v>-27.842227378190255</v>
      </c>
      <c r="H44" s="22">
        <f t="shared" si="6"/>
        <v>-35.112178629181933</v>
      </c>
    </row>
    <row r="45" spans="1:8" x14ac:dyDescent="0.25">
      <c r="A45" s="23" t="s">
        <v>9</v>
      </c>
      <c r="B45" s="9"/>
      <c r="C45" s="9"/>
      <c r="D45" s="10"/>
      <c r="E45" s="10"/>
      <c r="F45" s="10"/>
      <c r="G45" s="10"/>
      <c r="H45" s="9"/>
    </row>
    <row r="46" spans="1:8" x14ac:dyDescent="0.25">
      <c r="A46" s="32" t="s">
        <v>11</v>
      </c>
      <c r="B46" s="3">
        <v>2019</v>
      </c>
      <c r="C46" s="13">
        <v>122</v>
      </c>
      <c r="D46" s="14">
        <v>8783192</v>
      </c>
      <c r="E46" s="14">
        <v>197</v>
      </c>
      <c r="F46" s="14">
        <v>15586123</v>
      </c>
      <c r="G46" s="4">
        <f t="shared" ref="G46:H48" si="7">(C46-E46)/E46*100</f>
        <v>-38.07106598984771</v>
      </c>
      <c r="H46" s="4">
        <f t="shared" si="7"/>
        <v>-43.647358615096259</v>
      </c>
    </row>
    <row r="47" spans="1:8" x14ac:dyDescent="0.25">
      <c r="A47" s="32" t="s">
        <v>12</v>
      </c>
      <c r="B47" s="3">
        <v>2019</v>
      </c>
      <c r="C47" s="13">
        <v>206</v>
      </c>
      <c r="D47" s="14">
        <v>3727466</v>
      </c>
      <c r="E47" s="14">
        <v>242</v>
      </c>
      <c r="F47" s="14">
        <v>4763627</v>
      </c>
      <c r="G47" s="4">
        <f t="shared" si="7"/>
        <v>-14.87603305785124</v>
      </c>
      <c r="H47" s="4">
        <f t="shared" si="7"/>
        <v>-21.751514129884644</v>
      </c>
    </row>
    <row r="48" spans="1:8" ht="15.75" thickBot="1" x14ac:dyDescent="0.3">
      <c r="A48" s="33" t="s">
        <v>13</v>
      </c>
      <c r="B48" s="26">
        <v>2019</v>
      </c>
      <c r="C48" s="27">
        <v>294</v>
      </c>
      <c r="D48" s="28">
        <v>5608322</v>
      </c>
      <c r="E48" s="28">
        <v>423</v>
      </c>
      <c r="F48" s="28">
        <v>7573795</v>
      </c>
      <c r="G48" s="29">
        <f t="shared" si="7"/>
        <v>-30.49645390070922</v>
      </c>
      <c r="H48" s="29">
        <f t="shared" si="7"/>
        <v>-25.950966457370445</v>
      </c>
    </row>
    <row r="49" spans="1:9" ht="90" x14ac:dyDescent="0.25">
      <c r="A49" s="34" t="s">
        <v>27</v>
      </c>
      <c r="B49" s="66">
        <v>2019</v>
      </c>
      <c r="C49" s="67">
        <f>C44/C38*100</f>
        <v>11.150950161348154</v>
      </c>
      <c r="D49" s="68">
        <f>D44/D38*100</f>
        <v>10.40267759326224</v>
      </c>
      <c r="E49" s="68">
        <f>E44/E38*100</f>
        <v>13.491939270621382</v>
      </c>
      <c r="F49" s="68">
        <f>F44/F38*100</f>
        <v>13.298543230006562</v>
      </c>
      <c r="G49" s="69"/>
      <c r="H49" s="70"/>
    </row>
    <row r="50" spans="1:9" ht="26.25" x14ac:dyDescent="0.25">
      <c r="A50" s="71" t="s">
        <v>17</v>
      </c>
      <c r="B50" s="3">
        <v>2019</v>
      </c>
      <c r="C50" s="3">
        <f>C52+C53+C54</f>
        <v>323</v>
      </c>
      <c r="D50" s="31">
        <f>D52+D53+D54</f>
        <v>10337755</v>
      </c>
      <c r="E50" s="31">
        <f>E52+E53+E54</f>
        <v>303</v>
      </c>
      <c r="F50" s="31">
        <f>F52+F53+F54</f>
        <v>9756257</v>
      </c>
      <c r="G50" s="4">
        <f>(C50-E50)/E50*100</f>
        <v>6.6006600660065997</v>
      </c>
      <c r="H50" s="4">
        <f>(D50-F50)/F50*100</f>
        <v>5.9602570944984334</v>
      </c>
    </row>
    <row r="51" spans="1:9" x14ac:dyDescent="0.25">
      <c r="A51" s="23" t="s">
        <v>9</v>
      </c>
      <c r="B51" s="9"/>
      <c r="C51" s="9"/>
      <c r="D51" s="10"/>
      <c r="E51" s="10"/>
      <c r="F51" s="10"/>
      <c r="G51" s="10"/>
      <c r="H51" s="9"/>
    </row>
    <row r="52" spans="1:9" x14ac:dyDescent="0.25">
      <c r="A52" s="24" t="s">
        <v>11</v>
      </c>
      <c r="B52" s="3">
        <v>2019</v>
      </c>
      <c r="C52" s="13">
        <v>80</v>
      </c>
      <c r="D52" s="14">
        <v>5106839</v>
      </c>
      <c r="E52" s="14">
        <v>57</v>
      </c>
      <c r="F52" s="14">
        <v>4127073</v>
      </c>
      <c r="G52" s="4">
        <f t="shared" ref="G52:H54" si="8">(C52-E52)/E52*100</f>
        <v>40.350877192982452</v>
      </c>
      <c r="H52" s="4">
        <f t="shared" si="8"/>
        <v>23.739972614974342</v>
      </c>
    </row>
    <row r="53" spans="1:9" x14ac:dyDescent="0.25">
      <c r="A53" s="24" t="s">
        <v>12</v>
      </c>
      <c r="B53" s="3">
        <v>2019</v>
      </c>
      <c r="C53" s="13">
        <v>148</v>
      </c>
      <c r="D53" s="14">
        <v>2966768</v>
      </c>
      <c r="E53" s="14">
        <v>168</v>
      </c>
      <c r="F53" s="14">
        <v>3904112</v>
      </c>
      <c r="G53" s="4">
        <f t="shared" si="8"/>
        <v>-11.904761904761903</v>
      </c>
      <c r="H53" s="4">
        <f t="shared" si="8"/>
        <v>-24.009147278561681</v>
      </c>
    </row>
    <row r="54" spans="1:9" ht="15.75" thickBot="1" x14ac:dyDescent="0.3">
      <c r="A54" s="25" t="s">
        <v>13</v>
      </c>
      <c r="B54" s="26">
        <v>2019</v>
      </c>
      <c r="C54" s="27">
        <v>95</v>
      </c>
      <c r="D54" s="28">
        <v>2264148</v>
      </c>
      <c r="E54" s="28">
        <v>78</v>
      </c>
      <c r="F54" s="28">
        <v>1725072</v>
      </c>
      <c r="G54" s="29">
        <f t="shared" si="8"/>
        <v>21.794871794871796</v>
      </c>
      <c r="H54" s="29">
        <f t="shared" si="8"/>
        <v>31.249478282645594</v>
      </c>
    </row>
    <row r="55" spans="1:9" ht="102.75" x14ac:dyDescent="0.25">
      <c r="A55" s="30" t="s">
        <v>28</v>
      </c>
      <c r="B55" s="72">
        <v>2019</v>
      </c>
      <c r="C55" s="73">
        <f>C50/C38*100</f>
        <v>5.7906059519541051</v>
      </c>
      <c r="D55" s="73">
        <f>D50/D38*100</f>
        <v>5.9352310286304579</v>
      </c>
      <c r="E55" s="74">
        <f>E50/E38*100</f>
        <v>4.7425262169353575</v>
      </c>
      <c r="F55" s="73">
        <f>F50/F38*100</f>
        <v>4.646401646981217</v>
      </c>
      <c r="G55" s="72"/>
      <c r="H55" s="72"/>
    </row>
    <row r="56" spans="1:9" ht="39" x14ac:dyDescent="0.25">
      <c r="A56" s="35" t="s">
        <v>18</v>
      </c>
      <c r="B56" s="3">
        <v>2019</v>
      </c>
      <c r="C56" s="3">
        <f>C58+C59+C60</f>
        <v>337</v>
      </c>
      <c r="D56" s="31">
        <f>D58+D59+D60</f>
        <v>10214185</v>
      </c>
      <c r="E56" s="31">
        <f>E58+E59+E60</f>
        <v>362</v>
      </c>
      <c r="F56" s="31">
        <f>F58+F59+F60</f>
        <v>10987374</v>
      </c>
      <c r="G56" s="78">
        <f>(C56-E56)/E56*100</f>
        <v>-6.9060773480662991</v>
      </c>
      <c r="H56" s="78">
        <f>(D56-F56)/F56*100</f>
        <v>-7.0370681838990823</v>
      </c>
      <c r="I56" s="79"/>
    </row>
    <row r="57" spans="1:9" x14ac:dyDescent="0.25">
      <c r="A57" s="23" t="s">
        <v>9</v>
      </c>
      <c r="B57" s="9"/>
      <c r="C57" s="9"/>
      <c r="D57" s="10"/>
      <c r="E57" s="10"/>
      <c r="F57" s="10"/>
      <c r="G57" s="10"/>
      <c r="H57" s="9"/>
    </row>
    <row r="58" spans="1:9" x14ac:dyDescent="0.25">
      <c r="A58" s="36" t="s">
        <v>11</v>
      </c>
      <c r="B58" s="3">
        <v>2019</v>
      </c>
      <c r="C58" s="13">
        <v>91</v>
      </c>
      <c r="D58" s="14">
        <v>4994431</v>
      </c>
      <c r="E58" s="14">
        <v>111</v>
      </c>
      <c r="F58" s="14">
        <v>5759583</v>
      </c>
      <c r="G58" s="4">
        <v>0</v>
      </c>
      <c r="H58" s="4">
        <v>0</v>
      </c>
    </row>
    <row r="59" spans="1:9" x14ac:dyDescent="0.25">
      <c r="A59" s="36" t="s">
        <v>12</v>
      </c>
      <c r="B59" s="3">
        <v>2019</v>
      </c>
      <c r="C59" s="13">
        <v>126</v>
      </c>
      <c r="D59" s="14">
        <v>2582850</v>
      </c>
      <c r="E59" s="14">
        <v>140</v>
      </c>
      <c r="F59" s="14">
        <v>3115481</v>
      </c>
      <c r="G59" s="4">
        <v>0</v>
      </c>
      <c r="H59" s="4">
        <v>0</v>
      </c>
    </row>
    <row r="60" spans="1:9" ht="15.75" thickBot="1" x14ac:dyDescent="0.3">
      <c r="A60" s="37" t="s">
        <v>13</v>
      </c>
      <c r="B60" s="26">
        <v>2019</v>
      </c>
      <c r="C60" s="27">
        <v>120</v>
      </c>
      <c r="D60" s="28">
        <v>2636904</v>
      </c>
      <c r="E60" s="28">
        <v>111</v>
      </c>
      <c r="F60" s="28">
        <v>2112310</v>
      </c>
      <c r="G60" s="29">
        <f t="shared" ref="G60:H60" si="9">(C60-E60)/E60*100</f>
        <v>8.1081081081081088</v>
      </c>
      <c r="H60" s="29">
        <f t="shared" si="9"/>
        <v>24.835085759192545</v>
      </c>
    </row>
    <row r="61" spans="1:9" ht="90" x14ac:dyDescent="0.25">
      <c r="A61" s="49" t="s">
        <v>29</v>
      </c>
      <c r="B61" s="50">
        <v>2019</v>
      </c>
      <c r="C61" s="51">
        <f>C56/C38*100</f>
        <v>6.0415919684474728</v>
      </c>
      <c r="D61" s="51">
        <f>D56/D38*100</f>
        <v>5.864285596260677</v>
      </c>
      <c r="E61" s="52">
        <f>E56/E36*100</f>
        <v>2648.6708074534158</v>
      </c>
      <c r="F61" s="51">
        <f>F56/F36*100</f>
        <v>80423169.741395682</v>
      </c>
      <c r="G61" s="53"/>
      <c r="H61" s="53"/>
    </row>
    <row r="62" spans="1:9" x14ac:dyDescent="0.25">
      <c r="A62" s="85"/>
      <c r="B62" s="86"/>
      <c r="C62" s="86"/>
      <c r="D62" s="86"/>
      <c r="E62" s="86"/>
      <c r="F62" s="86"/>
      <c r="G62" s="86"/>
      <c r="H62" s="86"/>
    </row>
    <row r="63" spans="1:9" ht="26.25" x14ac:dyDescent="0.25">
      <c r="A63" s="77" t="s">
        <v>20</v>
      </c>
      <c r="B63" s="54">
        <v>2019</v>
      </c>
      <c r="C63" s="55">
        <f>C65+C66</f>
        <v>515</v>
      </c>
      <c r="D63" s="55">
        <f>D65+D66</f>
        <v>129852985</v>
      </c>
      <c r="E63" s="55">
        <f>E65+E66</f>
        <v>564</v>
      </c>
      <c r="F63" s="7">
        <f>F65+F66</f>
        <v>142416697</v>
      </c>
      <c r="G63" s="12">
        <f>(C63-E63)/E63*100</f>
        <v>-8.6879432624113484</v>
      </c>
      <c r="H63" s="4">
        <f>(D63-F63)/F63*100</f>
        <v>-8.8217970677974638</v>
      </c>
    </row>
    <row r="64" spans="1:9" x14ac:dyDescent="0.25">
      <c r="A64" s="15" t="s">
        <v>9</v>
      </c>
      <c r="B64" s="56"/>
      <c r="C64" s="57"/>
      <c r="D64" s="57"/>
      <c r="E64" s="57"/>
      <c r="F64" s="57"/>
      <c r="G64" s="10"/>
      <c r="H64" s="48"/>
    </row>
    <row r="65" spans="1:8" ht="26.25" x14ac:dyDescent="0.25">
      <c r="A65" s="64" t="s">
        <v>10</v>
      </c>
      <c r="B65" s="16">
        <v>2019</v>
      </c>
      <c r="C65" s="58">
        <v>65</v>
      </c>
      <c r="D65" s="58">
        <v>94947626</v>
      </c>
      <c r="E65" s="58">
        <v>86</v>
      </c>
      <c r="F65" s="11">
        <v>92532751</v>
      </c>
      <c r="G65" s="12">
        <f>(C65-E65)/E65*100</f>
        <v>-24.418604651162788</v>
      </c>
      <c r="H65" s="4">
        <f>(D65-F65)/F65*100</f>
        <v>2.6097516543088619</v>
      </c>
    </row>
    <row r="66" spans="1:8" ht="27" thickBot="1" x14ac:dyDescent="0.3">
      <c r="A66" s="76" t="s">
        <v>21</v>
      </c>
      <c r="B66" s="26">
        <v>2019</v>
      </c>
      <c r="C66" s="59">
        <v>450</v>
      </c>
      <c r="D66" s="59">
        <v>34905359</v>
      </c>
      <c r="E66" s="59">
        <v>478</v>
      </c>
      <c r="F66" s="59">
        <v>49883946</v>
      </c>
      <c r="G66" s="60">
        <f>(C66-E66)/E66*100</f>
        <v>-5.8577405857740583</v>
      </c>
      <c r="H66" s="29">
        <f>(D66-F66)/F66*100</f>
        <v>-30.026868764552027</v>
      </c>
    </row>
    <row r="67" spans="1:8" x14ac:dyDescent="0.25">
      <c r="A67" s="81" t="s">
        <v>20</v>
      </c>
      <c r="B67" s="82"/>
      <c r="C67" s="82"/>
      <c r="D67" s="82"/>
      <c r="E67" s="82"/>
      <c r="F67" s="82"/>
      <c r="G67" s="87"/>
      <c r="H67" s="88"/>
    </row>
    <row r="68" spans="1:8" ht="26.25" x14ac:dyDescent="0.25">
      <c r="A68" s="65" t="s">
        <v>16</v>
      </c>
      <c r="B68" s="20">
        <v>2019</v>
      </c>
      <c r="C68" s="20">
        <v>235</v>
      </c>
      <c r="D68" s="21">
        <v>14024333</v>
      </c>
      <c r="E68" s="21">
        <v>279</v>
      </c>
      <c r="F68" s="21">
        <v>24436342</v>
      </c>
      <c r="G68" s="22">
        <f t="shared" ref="G68:H68" si="10">(C68-E68)/E68*100</f>
        <v>-15.770609318996415</v>
      </c>
      <c r="H68" s="22">
        <f t="shared" si="10"/>
        <v>-42.608705509196099</v>
      </c>
    </row>
    <row r="69" spans="1:8" ht="90" x14ac:dyDescent="0.25">
      <c r="A69" s="34" t="s">
        <v>27</v>
      </c>
      <c r="B69" s="66">
        <v>2019</v>
      </c>
      <c r="C69" s="67">
        <f>C68/C63*100</f>
        <v>45.631067961165051</v>
      </c>
      <c r="D69" s="68">
        <f>D68/D63*100</f>
        <v>10.800162198812757</v>
      </c>
      <c r="E69" s="68">
        <f>E68/E63*100</f>
        <v>49.468085106382979</v>
      </c>
      <c r="F69" s="68">
        <f>F68/F63*100</f>
        <v>17.15834064035343</v>
      </c>
      <c r="G69" s="69"/>
      <c r="H69" s="70"/>
    </row>
    <row r="70" spans="1:8" ht="26.25" x14ac:dyDescent="0.25">
      <c r="A70" s="71" t="s">
        <v>17</v>
      </c>
      <c r="B70" s="3">
        <v>2019</v>
      </c>
      <c r="C70" s="3">
        <v>126</v>
      </c>
      <c r="D70" s="31">
        <v>59636235</v>
      </c>
      <c r="E70" s="31">
        <v>136</v>
      </c>
      <c r="F70" s="31">
        <v>74444311</v>
      </c>
      <c r="G70" s="4">
        <f>(C70-E70)/E70*100</f>
        <v>-7.3529411764705888</v>
      </c>
      <c r="H70" s="4">
        <f>(D70-F70)/F70*100</f>
        <v>-19.891481029356292</v>
      </c>
    </row>
    <row r="71" spans="1:8" ht="102.75" x14ac:dyDescent="0.25">
      <c r="A71" s="30" t="s">
        <v>28</v>
      </c>
      <c r="B71" s="72">
        <v>2019</v>
      </c>
      <c r="C71" s="73">
        <f>C70/C63*100</f>
        <v>24.466019417475728</v>
      </c>
      <c r="D71" s="73">
        <f>D70/D63*100</f>
        <v>45.9259638890858</v>
      </c>
      <c r="E71" s="74">
        <f>E70/E63*100</f>
        <v>24.113475177304963</v>
      </c>
      <c r="F71" s="73">
        <f>F70/F63*100</f>
        <v>52.272179153263188</v>
      </c>
      <c r="G71" s="75"/>
      <c r="H71" s="75"/>
    </row>
    <row r="72" spans="1:8" ht="39" x14ac:dyDescent="0.25">
      <c r="A72" s="35" t="s">
        <v>18</v>
      </c>
      <c r="B72" s="3">
        <v>2019</v>
      </c>
      <c r="C72" s="3">
        <v>60</v>
      </c>
      <c r="D72" s="31">
        <v>40387447</v>
      </c>
      <c r="E72" s="31">
        <v>90</v>
      </c>
      <c r="F72" s="31">
        <v>61117834</v>
      </c>
      <c r="G72" s="4">
        <f>(C72-E72)/E72*100</f>
        <v>-33.333333333333329</v>
      </c>
      <c r="H72" s="4">
        <f>(D72-F72)/F72*100</f>
        <v>-33.918720025320269</v>
      </c>
    </row>
    <row r="73" spans="1:8" ht="90" x14ac:dyDescent="0.25">
      <c r="A73" s="49" t="s">
        <v>29</v>
      </c>
      <c r="B73" s="50">
        <v>2019</v>
      </c>
      <c r="C73" s="51">
        <f>C72/C63*100</f>
        <v>11.650485436893204</v>
      </c>
      <c r="D73" s="51">
        <f>D72/D63*100</f>
        <v>31.102440194193459</v>
      </c>
      <c r="E73" s="52">
        <f>E72/E63*100</f>
        <v>15.957446808510639</v>
      </c>
      <c r="F73" s="51">
        <f>F72/F63*100</f>
        <v>42.914795306620547</v>
      </c>
      <c r="G73" s="53"/>
      <c r="H73" s="53"/>
    </row>
    <row r="74" spans="1:8" x14ac:dyDescent="0.25">
      <c r="A74" s="89"/>
      <c r="B74" s="90"/>
      <c r="C74" s="90"/>
      <c r="D74" s="90"/>
      <c r="E74" s="90"/>
      <c r="F74" s="90"/>
      <c r="G74" s="90"/>
      <c r="H74" s="91"/>
    </row>
    <row r="75" spans="1:8" ht="39" x14ac:dyDescent="0.25">
      <c r="A75" s="61" t="s">
        <v>22</v>
      </c>
      <c r="B75" s="3">
        <v>2019</v>
      </c>
      <c r="C75" s="31">
        <f>1+1</f>
        <v>2</v>
      </c>
      <c r="D75" s="31">
        <f>67774+42484</f>
        <v>110258</v>
      </c>
      <c r="E75" s="31">
        <v>0</v>
      </c>
      <c r="F75" s="3">
        <v>0</v>
      </c>
      <c r="G75" s="31">
        <v>0</v>
      </c>
      <c r="H75" s="3">
        <v>0</v>
      </c>
    </row>
    <row r="76" spans="1:8" ht="39" x14ac:dyDescent="0.25">
      <c r="A76" s="61" t="s">
        <v>23</v>
      </c>
      <c r="B76" s="3">
        <v>2019</v>
      </c>
      <c r="C76" s="31">
        <v>0</v>
      </c>
      <c r="D76" s="31">
        <v>0</v>
      </c>
      <c r="E76" s="31">
        <v>0</v>
      </c>
      <c r="F76" s="3">
        <v>0</v>
      </c>
      <c r="G76" s="31">
        <v>0</v>
      </c>
      <c r="H76" s="3">
        <v>0</v>
      </c>
    </row>
    <row r="77" spans="1:8" x14ac:dyDescent="0.25">
      <c r="A77" s="1"/>
      <c r="B77" s="1"/>
      <c r="C77" s="1"/>
      <c r="D77" s="1"/>
      <c r="E77" s="1"/>
      <c r="F77" s="1"/>
      <c r="G77" s="1"/>
      <c r="H77" s="1"/>
    </row>
    <row r="78" spans="1:8" ht="39" customHeight="1" x14ac:dyDescent="0.25">
      <c r="A78" s="80" t="s">
        <v>30</v>
      </c>
      <c r="B78" s="80"/>
      <c r="C78" s="80"/>
      <c r="D78" s="80"/>
      <c r="E78" s="80"/>
      <c r="F78" s="80"/>
      <c r="G78" s="80"/>
      <c r="H78" s="80"/>
    </row>
    <row r="79" spans="1:8" x14ac:dyDescent="0.25">
      <c r="A79" s="1"/>
      <c r="B79" s="1"/>
      <c r="C79" s="1"/>
      <c r="D79" s="1"/>
      <c r="E79" s="1"/>
      <c r="F79" s="1"/>
      <c r="G79" s="1"/>
      <c r="H79" s="1"/>
    </row>
    <row r="80" spans="1:8" ht="28.5" customHeight="1" x14ac:dyDescent="0.25">
      <c r="A80" s="80" t="s">
        <v>24</v>
      </c>
      <c r="B80" s="80"/>
      <c r="C80" s="80"/>
      <c r="D80" s="80"/>
      <c r="E80" s="80"/>
      <c r="F80" s="80"/>
      <c r="G80" s="80"/>
      <c r="H80" s="80"/>
    </row>
    <row r="81" spans="1:8" x14ac:dyDescent="0.25">
      <c r="A81" s="80" t="s">
        <v>25</v>
      </c>
      <c r="B81" s="80"/>
      <c r="C81" s="80"/>
      <c r="D81" s="80"/>
      <c r="E81" s="80"/>
      <c r="F81" s="80"/>
      <c r="G81" s="80"/>
      <c r="H81" s="80"/>
    </row>
  </sheetData>
  <mergeCells count="15">
    <mergeCell ref="A4:H4"/>
    <mergeCell ref="A2:A3"/>
    <mergeCell ref="B2:B3"/>
    <mergeCell ref="C2:D2"/>
    <mergeCell ref="E2:F2"/>
    <mergeCell ref="G2:H2"/>
    <mergeCell ref="A78:H78"/>
    <mergeCell ref="A80:H80"/>
    <mergeCell ref="A81:H81"/>
    <mergeCell ref="A18:H18"/>
    <mergeCell ref="A37:H37"/>
    <mergeCell ref="A43:H43"/>
    <mergeCell ref="A62:H62"/>
    <mergeCell ref="A67:H67"/>
    <mergeCell ref="A74:H74"/>
  </mergeCells>
  <conditionalFormatting sqref="C10:C12">
    <cfRule type="iconSet" priority="36">
      <iconSet iconSet="3Arrows">
        <cfvo type="percent" val="0"/>
        <cfvo type="percent" val="33"/>
        <cfvo type="percent" val="67"/>
      </iconSet>
    </cfRule>
  </conditionalFormatting>
  <conditionalFormatting sqref="D10:D12"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E10:E12">
    <cfRule type="iconSet" priority="34">
      <iconSet iconSet="3Arrows">
        <cfvo type="percent" val="0"/>
        <cfvo type="percent" val="33"/>
        <cfvo type="percent" val="67"/>
      </iconSet>
    </cfRule>
  </conditionalFormatting>
  <conditionalFormatting sqref="F10:F12"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C15:C17">
    <cfRule type="iconSet" priority="32">
      <iconSet iconSet="3Arrows">
        <cfvo type="percent" val="0"/>
        <cfvo type="percent" val="33"/>
        <cfvo type="percent" val="67"/>
      </iconSet>
    </cfRule>
  </conditionalFormatting>
  <conditionalFormatting sqref="D15:D17">
    <cfRule type="iconSet" priority="31">
      <iconSet iconSet="3Arrows">
        <cfvo type="percent" val="0"/>
        <cfvo type="percent" val="33"/>
        <cfvo type="percent" val="67"/>
      </iconSet>
    </cfRule>
  </conditionalFormatting>
  <conditionalFormatting sqref="E15:E17"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F15:F17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C21:C23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D21:D23">
    <cfRule type="iconSet" priority="27">
      <iconSet iconSet="3Arrows">
        <cfvo type="percent" val="0"/>
        <cfvo type="percent" val="33"/>
        <cfvo type="percent" val="67"/>
      </iconSet>
    </cfRule>
  </conditionalFormatting>
  <conditionalFormatting sqref="E21:E23">
    <cfRule type="iconSet" priority="26">
      <iconSet iconSet="3Arrows">
        <cfvo type="percent" val="0"/>
        <cfvo type="percent" val="33"/>
        <cfvo type="percent" val="67"/>
      </iconSet>
    </cfRule>
  </conditionalFormatting>
  <conditionalFormatting sqref="F21:F23"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C27:C29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D27:D29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E27:E29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F27:F29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C33:C35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D33:D35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E33:E35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F33:F35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C46:C48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D46:D48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E46:E48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F46:F48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C52:C54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D52:D54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E52:E54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F52:F54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C58:C60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D58:D60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E58:E60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F58:F60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C40:C42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D40:D42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E40:E42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F40:F42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DAAVIS</cp:lastModifiedBy>
  <cp:lastPrinted>2020-03-06T07:58:45Z</cp:lastPrinted>
  <dcterms:created xsi:type="dcterms:W3CDTF">2020-03-04T11:47:16Z</dcterms:created>
  <dcterms:modified xsi:type="dcterms:W3CDTF">2020-05-19T07:58:32Z</dcterms:modified>
</cp:coreProperties>
</file>