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defaultThemeVersion="124226"/>
  <mc:AlternateContent xmlns:mc="http://schemas.openxmlformats.org/markup-compatibility/2006">
    <mc:Choice Requires="x15">
      <x15ac:absPath xmlns:x15ac="http://schemas.microsoft.com/office/spreadsheetml/2010/11/ac" url="Z:\2019\kopsavilkums par pārskatiem 2018\"/>
    </mc:Choice>
  </mc:AlternateContent>
  <xr:revisionPtr revIDLastSave="0" documentId="13_ncr:1_{37E3890B-3726-4CA1-8368-C81C44E4C210}" xr6:coauthVersionLast="45" xr6:coauthVersionMax="45" xr10:uidLastSave="{00000000-0000-0000-0000-000000000000}"/>
  <bookViews>
    <workbookView xWindow="28680" yWindow="-120" windowWidth="29040" windowHeight="17640" firstSheet="2" activeTab="7" xr2:uid="{00000000-000D-0000-FFFF-FFFF00000000}"/>
  </bookViews>
  <sheets>
    <sheet name="PIL_2018_gads" sheetId="2" r:id="rId1"/>
    <sheet name="Satura_rādītājs_metodoloģija" sheetId="3" r:id="rId2"/>
    <sheet name="1_galvenie_rādītāji" sheetId="4" r:id="rId3"/>
    <sheet name="2_3_panta_izņēmumi" sheetId="6" r:id="rId4"/>
    <sheet name="2_5_panta_izņēmumi" sheetId="5" r:id="rId5"/>
    <sheet name="2_dinamika" sheetId="7" r:id="rId6"/>
    <sheet name="3_fakt_izmaksas_un_dinamika" sheetId="8" r:id="rId7"/>
    <sheet name="4_secinājumi" sheetId="14"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4" i="8" l="1"/>
  <c r="X12" i="8" s="1"/>
  <c r="H14" i="8"/>
  <c r="X11" i="8" s="1"/>
  <c r="D40" i="7" l="1"/>
  <c r="D39" i="7"/>
  <c r="C40" i="7"/>
  <c r="C39" i="7"/>
  <c r="B40" i="7"/>
  <c r="B39" i="7"/>
  <c r="D32" i="7"/>
  <c r="D31" i="7"/>
  <c r="C32" i="7"/>
  <c r="C31" i="7"/>
  <c r="B32" i="7"/>
  <c r="B31" i="7"/>
  <c r="F25" i="7" l="1"/>
  <c r="V18" i="7" s="1"/>
  <c r="F22" i="7"/>
  <c r="V17" i="7" s="1"/>
  <c r="F19" i="7"/>
  <c r="F12" i="7"/>
  <c r="V5" i="7" s="1"/>
  <c r="F9" i="7"/>
  <c r="V4" i="7" s="1"/>
  <c r="F6" i="7"/>
  <c r="K22" i="5" l="1"/>
  <c r="B59" i="5" l="1"/>
  <c r="B58" i="5"/>
  <c r="B68" i="6"/>
  <c r="B67" i="6"/>
  <c r="E18" i="4" l="1"/>
  <c r="F17" i="4"/>
  <c r="F16" i="4"/>
  <c r="D18" i="4"/>
  <c r="B7" i="4"/>
  <c r="F18" i="4" l="1"/>
  <c r="C28" i="4"/>
  <c r="B28" i="4" l="1"/>
  <c r="K13" i="8"/>
  <c r="C20" i="8" s="1"/>
  <c r="K12" i="8"/>
  <c r="C19" i="8" s="1"/>
  <c r="J13" i="8"/>
  <c r="B20" i="8" s="1"/>
  <c r="J12" i="8"/>
  <c r="B19" i="8" s="1"/>
  <c r="B14" i="8" l="1"/>
  <c r="U11" i="8" s="1"/>
  <c r="C14" i="8"/>
  <c r="U12" i="8" s="1"/>
  <c r="D14" i="8"/>
  <c r="V11" i="8" s="1"/>
  <c r="E14" i="8"/>
  <c r="V12" i="8" s="1"/>
  <c r="F14" i="8"/>
  <c r="W11" i="8" s="1"/>
  <c r="G14" i="8"/>
  <c r="J14" i="8"/>
  <c r="B21" i="8" s="1"/>
  <c r="K14" i="8"/>
  <c r="C21" i="8" s="1"/>
  <c r="D6" i="8"/>
  <c r="E4" i="8" s="1"/>
  <c r="B6" i="8"/>
  <c r="C6" i="8" s="1"/>
  <c r="W12" i="8" l="1"/>
  <c r="Y12" i="8"/>
  <c r="Y11" i="8"/>
  <c r="C5" i="8"/>
  <c r="E5" i="8"/>
  <c r="E6" i="8"/>
  <c r="C4" i="8"/>
  <c r="B41" i="7" l="1"/>
  <c r="D41" i="7"/>
  <c r="C41" i="7"/>
  <c r="E12" i="7"/>
  <c r="D33" i="7" s="1"/>
  <c r="U5" i="7" l="1"/>
  <c r="E25" i="7"/>
  <c r="U18" i="7" s="1"/>
  <c r="K44" i="5"/>
  <c r="G20" i="7" s="1"/>
  <c r="F39" i="7" s="1"/>
  <c r="E22" i="7"/>
  <c r="U17" i="7" s="1"/>
  <c r="I39" i="7" l="1"/>
  <c r="D12" i="7"/>
  <c r="T5" i="7" s="1"/>
  <c r="D25" i="7" l="1"/>
  <c r="T18" i="7" s="1"/>
  <c r="C22" i="7" l="1"/>
  <c r="S17" i="7" s="1"/>
  <c r="G18" i="7"/>
  <c r="E40" i="7" s="1"/>
  <c r="H40" i="7" s="1"/>
  <c r="G17" i="7"/>
  <c r="E39" i="7" s="1"/>
  <c r="H39" i="7" s="1"/>
  <c r="C12" i="7"/>
  <c r="S5" i="7" s="1"/>
  <c r="C25" i="7"/>
  <c r="S18" i="7" s="1"/>
  <c r="D22" i="7"/>
  <c r="T17" i="7" s="1"/>
  <c r="E19" i="7"/>
  <c r="D19" i="7"/>
  <c r="C19" i="7"/>
  <c r="G5" i="7"/>
  <c r="E32" i="7" s="1"/>
  <c r="G4" i="7"/>
  <c r="E31" i="7" s="1"/>
  <c r="E6" i="7"/>
  <c r="D6" i="7"/>
  <c r="C6" i="7"/>
  <c r="H32" i="7" l="1"/>
  <c r="B33" i="7"/>
  <c r="H31" i="7"/>
  <c r="E41" i="7"/>
  <c r="H41" i="7" s="1"/>
  <c r="T32" i="7" s="1"/>
  <c r="G19" i="7"/>
  <c r="G6" i="7"/>
  <c r="E33" i="7" s="1"/>
  <c r="E9" i="7"/>
  <c r="D9" i="7"/>
  <c r="T4" i="7" s="1"/>
  <c r="C9" i="7"/>
  <c r="S4" i="7" s="1"/>
  <c r="C33" i="7" l="1"/>
  <c r="U4" i="7"/>
  <c r="H33" i="7"/>
  <c r="T31" i="7" s="1"/>
  <c r="B69" i="6"/>
  <c r="D53" i="6" l="1"/>
  <c r="B53" i="6"/>
  <c r="D26" i="6"/>
  <c r="E5" i="6" s="1"/>
  <c r="B26" i="6"/>
  <c r="C7" i="6" s="1"/>
  <c r="C52" i="6" l="1"/>
  <c r="C24" i="6"/>
  <c r="E24" i="6"/>
  <c r="G7" i="7"/>
  <c r="B56" i="6"/>
  <c r="E39" i="6"/>
  <c r="E53" i="6" s="1"/>
  <c r="B57" i="6"/>
  <c r="G8" i="7"/>
  <c r="F32" i="7" s="1"/>
  <c r="I32" i="7" s="1"/>
  <c r="C23" i="6"/>
  <c r="C51" i="6"/>
  <c r="E23" i="6"/>
  <c r="E22" i="6"/>
  <c r="C22" i="6"/>
  <c r="C19" i="6"/>
  <c r="E20" i="6"/>
  <c r="C20" i="6"/>
  <c r="C18" i="6"/>
  <c r="E19" i="6"/>
  <c r="E18" i="6"/>
  <c r="E8" i="6"/>
  <c r="C16" i="6"/>
  <c r="C11" i="6"/>
  <c r="E16" i="6"/>
  <c r="E12" i="6"/>
  <c r="E11" i="6"/>
  <c r="C12" i="6"/>
  <c r="C8" i="6"/>
  <c r="C5" i="6"/>
  <c r="E14" i="6"/>
  <c r="C26" i="6"/>
  <c r="E21" i="6"/>
  <c r="E13" i="6"/>
  <c r="E6" i="6"/>
  <c r="C21" i="6"/>
  <c r="C13" i="6"/>
  <c r="C6" i="6"/>
  <c r="E26" i="6"/>
  <c r="E15" i="6"/>
  <c r="E9" i="6"/>
  <c r="C17" i="6"/>
  <c r="C10" i="6"/>
  <c r="E25" i="6"/>
  <c r="E7" i="6"/>
  <c r="C4" i="6"/>
  <c r="C15" i="6"/>
  <c r="C9" i="6"/>
  <c r="C25" i="6"/>
  <c r="C14" i="6"/>
  <c r="E4" i="6"/>
  <c r="E17" i="6"/>
  <c r="E10" i="6"/>
  <c r="C53" i="6" l="1"/>
  <c r="C56" i="6" s="1"/>
  <c r="C57" i="6"/>
  <c r="G11" i="7"/>
  <c r="G32" i="7" s="1"/>
  <c r="J32" i="7" s="1"/>
  <c r="B18" i="4"/>
  <c r="R16" i="4" s="1"/>
  <c r="F31" i="7"/>
  <c r="G9" i="7"/>
  <c r="W4" i="7" s="1"/>
  <c r="D6" i="4"/>
  <c r="C7" i="4"/>
  <c r="D5" i="4"/>
  <c r="F6" i="4"/>
  <c r="F5" i="4"/>
  <c r="B60" i="5"/>
  <c r="G10" i="7" l="1"/>
  <c r="G12" i="7" s="1"/>
  <c r="W5" i="7" s="1"/>
  <c r="G31" i="7"/>
  <c r="C18" i="4"/>
  <c r="R17" i="4" s="1"/>
  <c r="I31" i="7"/>
  <c r="F33" i="7"/>
  <c r="I33" i="7" s="1"/>
  <c r="U31" i="7" s="1"/>
  <c r="D7" i="4"/>
  <c r="E7" i="4"/>
  <c r="F7" i="4" s="1"/>
  <c r="N44" i="5"/>
  <c r="L44" i="5"/>
  <c r="M22" i="5"/>
  <c r="C48" i="5" l="1"/>
  <c r="G24" i="7"/>
  <c r="G40" i="7" s="1"/>
  <c r="J40" i="7" s="1"/>
  <c r="G17" i="4"/>
  <c r="C47" i="5"/>
  <c r="G23" i="7"/>
  <c r="J31" i="7"/>
  <c r="G33" i="7"/>
  <c r="J33" i="7" s="1"/>
  <c r="V31" i="7" s="1"/>
  <c r="M44" i="5"/>
  <c r="B47" i="5"/>
  <c r="N6" i="5"/>
  <c r="L8" i="5"/>
  <c r="S17" i="4" l="1"/>
  <c r="G16" i="4"/>
  <c r="G18" i="4" s="1"/>
  <c r="B48" i="5"/>
  <c r="G21" i="7"/>
  <c r="G39" i="7"/>
  <c r="G25" i="7"/>
  <c r="W18" i="7" s="1"/>
  <c r="N21" i="5"/>
  <c r="N17" i="5"/>
  <c r="N13" i="5"/>
  <c r="N9" i="5"/>
  <c r="N5" i="5"/>
  <c r="L19" i="5"/>
  <c r="L15" i="5"/>
  <c r="L11" i="5"/>
  <c r="L7" i="5"/>
  <c r="N20" i="5"/>
  <c r="N16" i="5"/>
  <c r="N12" i="5"/>
  <c r="N8" i="5"/>
  <c r="L22" i="5"/>
  <c r="L18" i="5"/>
  <c r="L14" i="5"/>
  <c r="L10" i="5"/>
  <c r="L6" i="5"/>
  <c r="N19" i="5"/>
  <c r="N15" i="5"/>
  <c r="N11" i="5"/>
  <c r="N7" i="5"/>
  <c r="L21" i="5"/>
  <c r="L17" i="5"/>
  <c r="L13" i="5"/>
  <c r="L9" i="5"/>
  <c r="L5" i="5"/>
  <c r="N22" i="5"/>
  <c r="N18" i="5"/>
  <c r="N14" i="5"/>
  <c r="N10" i="5"/>
  <c r="L20" i="5"/>
  <c r="L16" i="5"/>
  <c r="L12" i="5"/>
  <c r="S16" i="4" l="1"/>
  <c r="G41" i="7"/>
  <c r="J41" i="7" s="1"/>
  <c r="V32" i="7" s="1"/>
  <c r="J39" i="7"/>
  <c r="F40" i="7"/>
  <c r="G22" i="7"/>
  <c r="W17" i="7" s="1"/>
  <c r="I40" i="7" l="1"/>
  <c r="F41" i="7"/>
  <c r="I41" i="7" s="1"/>
  <c r="U32" i="7" s="1"/>
</calcChain>
</file>

<file path=xl/sharedStrings.xml><?xml version="1.0" encoding="utf-8"?>
<sst xmlns="http://schemas.openxmlformats.org/spreadsheetml/2006/main" count="313" uniqueCount="126">
  <si>
    <t>1-PIL - Publisko iepirkumu gada pārskats;</t>
  </si>
  <si>
    <t>PIL - Publisko iepirkumu likums;</t>
  </si>
  <si>
    <t>Pārskata mērķis un uzdevumi</t>
  </si>
  <si>
    <t>Pārskata sagatavošanas laiks un pieprasījuma mērķis</t>
  </si>
  <si>
    <t>Pārskata datu avots</t>
  </si>
  <si>
    <t>Termini</t>
  </si>
  <si>
    <t>Datu analīzes metode un datu atklātības princips</t>
  </si>
  <si>
    <t>2_5_panta_izņēmumi</t>
  </si>
  <si>
    <t>2_dinamika</t>
  </si>
  <si>
    <t>Satura rādītājs</t>
  </si>
  <si>
    <t>Pārskatā lietotie saīsinājumi</t>
  </si>
  <si>
    <t>Noslēgto iepirkuma līgumu skaits</t>
  </si>
  <si>
    <t>Noslēgto iepirkuma līgumu summa (EUR) bez PVN</t>
  </si>
  <si>
    <t>Līgumi par piegādēm vai pakalpojumiem, kurus sabiedrisko pakalpojumu sniedzējs sniedz, veicot Sabiedrisko pakalpojumu sniedzēju iepirkumu likuma 3., 4., 5., 6. Un 7. pantā minētās darbības šajos pantos noteiktajās jomās</t>
  </si>
  <si>
    <t>Līgumi par iespieddarbu, elektronisko izdevumu, rokrakstu u.c. dokumentu iepirkumu bibliotēku krājumu papildināšanai vai izglītības un pētniecības procesa organizēšanai izglītības iestādēs un valsts un universitāšu dibinātās zinātniskajās institūcijās</t>
  </si>
  <si>
    <t>Līgumi par piegādēm un pakalpojumiem privāto tiesību juridiskās personas pilnībā finansēta pētniecības un izstrādes līguma izpildei valsts vai augstskolas izveidotā zinātniskajā institūcijā, kas reģistrēta zinātnisko institūciju reģistrā, ja par šīm piegādēm un pakalpojumiem pilnībā atlīdzina no līdzekļiem, kuri saņemti par šā pētniecības un izstrādes līguma izpildi</t>
  </si>
  <si>
    <t>Līgumi par materiālu, reaģentu un komponentu piegādi eksperimentu veikšanai, maketu un prototipu izstrādei valsts vai augstskolas izveidotā zinātniskajā institūcijā, kas reģistrēta zinātnisko institūciju reģistrā, ja šo materiālu, reaģentu un komponentu nepieciešamību, to parametrus vai daudzumu nosaka pētniecības vai izstrādes procesa norise</t>
  </si>
  <si>
    <t>Līgumi par zinātniskās publikācijas publicēšanu zinātniskajā periodikā vai citā zinātniskā izdevumā un par to samaksā vai par to zinātniekam atlīdzina valsts vai augstskolas izveidota zinātniskā institūcija, kas reģistrēta zinātnisko institūciju reģistrā</t>
  </si>
  <si>
    <t>Kopā:</t>
  </si>
  <si>
    <t>Līgumi par tādu muzejisko priekšmetu iepirkumu muzeju krājumu papildināšanai, kuriem ir mākslinieciska, kultūrvēsturiska, zinātniska vai morāla vērtība</t>
  </si>
  <si>
    <t>Līgumi par iepirkumiem ārvalstīs, kurus veic ārējās ekonomiskās pārstāvniecības, Iekšlietu ministrija un tās padotībā esošās iestādes, kā arī Nacionālo bruņoto spēku vienības, kas piedalās starptautiskajās operācijās un starptautiskajās mācībās</t>
  </si>
  <si>
    <t>Līgumi par speciālistu un ekspertu sniegtajiem pakalpojumiem, kas nepieciešami izmeklēšanas darbību veikšanai kriminālprocesā</t>
  </si>
  <si>
    <t>Līgumi par piegādātāja sniegtajiem pakalpojumiem augstskolu studentu piesaistei no valstīm, kuras nav Eiropas Savienības dalībvalstis</t>
  </si>
  <si>
    <t>Līgumi par piegādēm, pakalpojumiem vai būvdarbiem, kurus iepērk Latvijas Republikas diplomātiskās un konsulārās pārstāvniecības savu funkciju nodrošināšanai, ja iepirkuma līguma izpilde ir pārstāvniecības akreditācijas valstī vai citā valstī, kurā akreditēts pārstāvniecības vadītājs, neatkarīgi no piegādātāja reģistrācijas vai pastāvīgās dzīvesvietas valsts</t>
  </si>
  <si>
    <t>Līgumi par piegādēm, pakalpojumiem vai būvdarbiem, kurus iepērk valsts akciju sabiedrība "Valsts nekustamie īpašumi", lai pārvaldītu savu vai pārvaldīšanā nodotu ārvalstīs esošu nekustamo īpašumu, ja iepirkuma līguma izpilde ir nekustamā īpašuma atrašanās valstī</t>
  </si>
  <si>
    <t>Līgumi par Eiropas Komisijas zinātnisko ekspertu datubāzē vai citā zinātnisko ekspertu datubāzē reģistrētu ekspertu tādiem pakalpojumiem pētniecības un attīstības jomā, kas saistīti ar pētniecības un attīstības projektu iesniegumu sākotnējo zinātnisko novērtējumu vai šādu projektu starpposma vai sasniegto rezultātu novērtējumu, un minēto ekspertu piesaistīšanu nosaka Ministru kabineta tiesību akti par tādu fondu un programmu īstenošanu, ko finansē no valsts budžeta vai Eiropas Savienības budžeta, kā arī tādu shēmu un instrumentu īstenošanu, kas izveidoti kopīgi ar dalībvalstīm</t>
  </si>
  <si>
    <t>Līgumi par ceļojumu aģentūru pakalpojumiem, uz kuriem attiecas CPV kods 63510000-7</t>
  </si>
  <si>
    <t>Līgumi par būtisku pilsoniskās apziņas stiprināšanas pasākumu īstenošanu, sniedzot ieguldījumu valsts drošības interešu aizsardzībā, ko iepērk tiešās pārvaldes iestāde, un par šā izņēmuma piemērošanu ir lēmis Ministru kabinets</t>
  </si>
  <si>
    <t>Līgumi par ekspertu sniegtajiem pakalpojumiem augstskolas vai koledžas, vai studiju virziena novērtēšanas komisijā vai studiju programmas licencēšanas komisijā</t>
  </si>
  <si>
    <t>Līgumi par autoru, komponistu, tēlnieku, izklaides mākslinieku u. c. individuālo mākslinieku sniegtajiem pakalpojumiem, uz kuriem attiecas CPV kods 92312200-3, un mākslinieciskās un literārās jaunrades un interpretācijas pakalpojumiem, uz kuriem attiecas CPV kods 92310000-7</t>
  </si>
  <si>
    <t>Līgumi par Valsts prezidenta kancelejas, Saeimas Administrācijas un Ārlietu ministrijas organizēto ārvalstu delegāciju valsts, oficiālo, darba vizīšu, ja delegāciju vada ārvalstu prezidenti, viceprezidenti, parlamentu vadītāji un to vietnieki, premjerministri un to vietnieki, vēstnieki, ārlietu ministri un to vietnieki, starptautisko organizāciju vadītāji vai ja minētās delegācijas Latvijā uzturas pēc Valsts prezidenta, Saeimas priekšsēdētāja, Ministru prezidenta vai ārlietu ministra oficiāla ielūguma, un valstiskas nozīmes starptautisku pasākumu nodrošināšanai nepieciešamajiem pakalpojumiem, uz kuriem attiecas CPV kods 55300000-3, 55100000-1 un 60170000-0</t>
  </si>
  <si>
    <t>%</t>
  </si>
  <si>
    <t>Valsts sektors</t>
  </si>
  <si>
    <t>Pašvaldību sektors</t>
  </si>
  <si>
    <t>2. PIL izņēmumi</t>
  </si>
  <si>
    <t>2_3_panta_izņēmumi</t>
  </si>
  <si>
    <t>3_fakt_izmaksas_un_dinamika</t>
  </si>
  <si>
    <t>Kopā</t>
  </si>
  <si>
    <t xml:space="preserve"> Pārskatu skaits</t>
  </si>
  <si>
    <t>1. Galvenie rādītāji</t>
  </si>
  <si>
    <t>1_galvenie_rādītāji</t>
  </si>
  <si>
    <t>Iesniegto Publisko iepirkumu gada pārskatu skaits</t>
  </si>
  <si>
    <t>Pārskatu skaits</t>
  </si>
  <si>
    <t>3.panta izņēmumi (%)</t>
  </si>
  <si>
    <t>5.panta izņēmumi (%)</t>
  </si>
  <si>
    <t>Noslēgto līgumu skaits</t>
  </si>
  <si>
    <t>1.daļas 1.punkts</t>
  </si>
  <si>
    <t>1.daļas 2.punkts</t>
  </si>
  <si>
    <t>1.daļas 3.punkts</t>
  </si>
  <si>
    <t>1.daļas 4.punkts</t>
  </si>
  <si>
    <t>1.daļas 6.punkts</t>
  </si>
  <si>
    <t>1.daļas 8.punkts</t>
  </si>
  <si>
    <t>1.daļas 10.punkts</t>
  </si>
  <si>
    <t>Publisko iepirkumu likuma piemērošanas izņēmumi</t>
  </si>
  <si>
    <t>1.daļas 12.punkts</t>
  </si>
  <si>
    <t>2.daļa</t>
  </si>
  <si>
    <t>3.daļas 1.punkts</t>
  </si>
  <si>
    <t>3.daļas 2.punkts</t>
  </si>
  <si>
    <t>3.daļas 3.punkts</t>
  </si>
  <si>
    <t>4.daļas 4.punkts</t>
  </si>
  <si>
    <t>5.daļa</t>
  </si>
  <si>
    <t>1.daļas 5.punkts</t>
  </si>
  <si>
    <t>1.daļas 11.punkts</t>
  </si>
  <si>
    <t>4.daļas 1.punkts</t>
  </si>
  <si>
    <t>4.daļas 2.punkts</t>
  </si>
  <si>
    <t>4.daļas 3.punkts</t>
  </si>
  <si>
    <t>6.daļas 1.punkts</t>
  </si>
  <si>
    <t>6.daļas 2.punkts</t>
  </si>
  <si>
    <t>6.daļas 4.punkts</t>
  </si>
  <si>
    <t>Norādīti 3.panta izņēmumi</t>
  </si>
  <si>
    <t>Norādīti 5.panta izņēmumi</t>
  </si>
  <si>
    <t>3.pants</t>
  </si>
  <si>
    <t>5.pants</t>
  </si>
  <si>
    <t>Publisko iepirkumu likuma piemērošanas izņēmumi (3.pants)</t>
  </si>
  <si>
    <t>Pārskatu, kuros norādīts izņēmums, skaits</t>
  </si>
  <si>
    <t>Pārskatu, kuros ir atzīmēts Publisko iepirkumu likuma 5.panta izņēmums, skaits</t>
  </si>
  <si>
    <t>Pārskatu, kuros ir atzīmēts Publisko iepirkumu likuma 3.panta izņēmums, skaits</t>
  </si>
  <si>
    <t>Noslēgto iepirkuma līgumu summa (milj.EUR) bez PVN</t>
  </si>
  <si>
    <t>2016.gads</t>
  </si>
  <si>
    <t>2017.gads</t>
  </si>
  <si>
    <t>Sektors</t>
  </si>
  <si>
    <t>Īpatsvars (%)</t>
  </si>
  <si>
    <t>Publisko iepirkumu likuma piemērošanas izņēmumi (3.pants) pa gadiem</t>
  </si>
  <si>
    <t>Publisko iepirkumu likuma piemērošanas izņēmumi (5.pants) pa gadiem</t>
  </si>
  <si>
    <t>2014.gads</t>
  </si>
  <si>
    <t>2015.gads</t>
  </si>
  <si>
    <t>Faktiski izlietotie naudas līdzekļi (%)</t>
  </si>
  <si>
    <t>Maksājumi, izmantojot elektronisko iepirkumu sistēmu (%)</t>
  </si>
  <si>
    <t>Termini pārskatu apkopojumā lietoti un formulēti atbilstoši Publisko iepirkumu likumam.</t>
  </si>
  <si>
    <t>Pārskatu apkopojuma metodoloģija</t>
  </si>
  <si>
    <t>3. Faktiskās izmaksas</t>
  </si>
  <si>
    <t>Secinājumi</t>
  </si>
  <si>
    <t>1.</t>
  </si>
  <si>
    <t>2.</t>
  </si>
  <si>
    <t>3.</t>
  </si>
  <si>
    <t>4.</t>
  </si>
  <si>
    <t>Publisko iepirkumu gada pārskata 1-PIL apkopojums par 2018.gadu</t>
  </si>
  <si>
    <t>Rīga, 2019</t>
  </si>
  <si>
    <t>4.Secinājumi</t>
  </si>
  <si>
    <t>Statistikas pārskatu pieprasījuma mērķis ir iegūt kvalitatīvus datus par valstī notiekošajiem publiskajiem iepirkumiem un atbilstoši sistematizēt oficiālās statistikas par iepirkumiem Latvijā analīzes procesu. Publikāciju vadības sistēmā iesniegto gada pārskatu datu pārbaude - no 2019.gada 1.aprīļa līdz 2019.gada okobrim.
Datu labošana un precizēšana, statistikas pārskatu apkopojuma sagatavošana - no 2019.gada aprīļa līdz 2019.gada decembrim.</t>
  </si>
  <si>
    <t>2018.gads</t>
  </si>
  <si>
    <t>Īpatsvara pieaugums (%) attiecībā pret 2017.gadu</t>
  </si>
  <si>
    <t>Īpatsvara pieaugums (%) attiecībā pret 2017.gadu (5.pants)</t>
  </si>
  <si>
    <t>Īpatsvara pieaugums (%) attiecībā pret 2017.gadu (3.pants)</t>
  </si>
  <si>
    <t>Faktiski veiktie maksājumi par iepirkumiem un maksājumi par iepirkumiem, kas veikti, izmantojot elektronisko iepirkumu sistēmu valsts un pašvaldību sektorā (2014.-2018.gads)</t>
  </si>
  <si>
    <t>Faktiski veiktie maksājumi par iepirkumiem un maksājumi par iepirkumiem, kas veikti, izmantojot elektronisko iepirkumu sistēmu valsts un pašvaldību sektorā 2018.gadā</t>
  </si>
  <si>
    <t>5.</t>
  </si>
  <si>
    <r>
      <t xml:space="preserve">Publisko iepirkumu likuma 3.panta izņēmumi norādīti </t>
    </r>
    <r>
      <rPr>
        <b/>
        <sz val="11"/>
        <color theme="1"/>
        <rFont val="Calibri"/>
        <family val="2"/>
        <charset val="186"/>
        <scheme val="minor"/>
      </rPr>
      <t>107</t>
    </r>
    <r>
      <rPr>
        <sz val="11"/>
        <color theme="1"/>
        <rFont val="Calibri"/>
        <family val="2"/>
        <charset val="186"/>
        <scheme val="minor"/>
      </rPr>
      <t xml:space="preserve"> pārskatos (54 pārskati valsts sektorā, 53 pārskati pašvaldību sektorā), 5.panta izņēmumi - </t>
    </r>
    <r>
      <rPr>
        <b/>
        <sz val="11"/>
        <color theme="1"/>
        <rFont val="Calibri"/>
        <family val="2"/>
        <charset val="186"/>
        <scheme val="minor"/>
      </rPr>
      <t>189</t>
    </r>
    <r>
      <rPr>
        <sz val="11"/>
        <color theme="1"/>
        <rFont val="Calibri"/>
        <family val="2"/>
        <charset val="186"/>
        <scheme val="minor"/>
      </rPr>
      <t xml:space="preserve"> pārskatos (91 pārskats valsts sektorā, 98 pārskati pašvaldību sektorā).</t>
    </r>
  </si>
  <si>
    <r>
      <t xml:space="preserve">2018.gadā par iepirkumiem, piemērojot likuma izņēmumus, valsts sektorā ir noslēgti </t>
    </r>
    <r>
      <rPr>
        <b/>
        <sz val="11"/>
        <color theme="1"/>
        <rFont val="Calibri"/>
        <family val="2"/>
        <charset val="186"/>
        <scheme val="minor"/>
      </rPr>
      <t>8 659</t>
    </r>
    <r>
      <rPr>
        <sz val="11"/>
        <color theme="1"/>
        <rFont val="Calibri"/>
        <family val="2"/>
        <charset val="186"/>
        <scheme val="minor"/>
      </rPr>
      <t xml:space="preserve"> līgumi (3.pants - 390 līgumi, 5.pants - 8 269 līgumi) par kopējo līgumsummu </t>
    </r>
    <r>
      <rPr>
        <b/>
        <sz val="11"/>
        <color theme="1"/>
        <rFont val="Calibri"/>
        <family val="2"/>
        <charset val="186"/>
        <scheme val="minor"/>
      </rPr>
      <t>48 624 987</t>
    </r>
    <r>
      <rPr>
        <sz val="11"/>
        <color theme="1"/>
        <rFont val="Calibri"/>
        <family val="2"/>
        <charset val="186"/>
        <scheme val="minor"/>
      </rPr>
      <t xml:space="preserve"> EUR (3.pants - 34 214 498 EUR, 5.pants - 14 410 489 EUR), savukārt pašvaldību sektorā noslēgti </t>
    </r>
    <r>
      <rPr>
        <b/>
        <sz val="11"/>
        <color theme="1"/>
        <rFont val="Calibri"/>
        <family val="2"/>
        <charset val="186"/>
        <scheme val="minor"/>
      </rPr>
      <t>3 999</t>
    </r>
    <r>
      <rPr>
        <sz val="11"/>
        <color theme="1"/>
        <rFont val="Calibri"/>
        <family val="2"/>
        <charset val="186"/>
        <scheme val="minor"/>
      </rPr>
      <t xml:space="preserve"> līgumi (3.pants - 285 līgumi, 5.pants - 3 714 līgumi) par kopējo līgumsummu </t>
    </r>
    <r>
      <rPr>
        <b/>
        <sz val="11"/>
        <color theme="1"/>
        <rFont val="Calibri"/>
        <family val="2"/>
        <charset val="186"/>
        <scheme val="minor"/>
      </rPr>
      <t>21 888 455</t>
    </r>
    <r>
      <rPr>
        <sz val="11"/>
        <color theme="1"/>
        <rFont val="Calibri"/>
        <family val="2"/>
        <charset val="186"/>
        <scheme val="minor"/>
      </rPr>
      <t xml:space="preserve"> EUR (3.pants - 15 321 235 EUR, 5.pants - 6 567 220 EUR).</t>
    </r>
  </si>
  <si>
    <t>4_secinājumi</t>
  </si>
  <si>
    <t>Faktiski izlietotie naudas līdzekļi (EUR) ar PVN</t>
  </si>
  <si>
    <t>T.sk. maksājumi, izmantojot elektronisko iepirkumu sistēmu (EUR) ar PVN</t>
  </si>
  <si>
    <t>Publisko iepirkumu likuma 3. panta pamatojums</t>
  </si>
  <si>
    <t>Publisko iepirkumu likuma 5.pantā noteiktie iepirkuma procedūru piemērošanas izņēmumi</t>
  </si>
  <si>
    <t>Maksājumi, izmantojot elektronisko iepirkumu sistēmu (EUR) ar PVN</t>
  </si>
  <si>
    <t>Faktiski izlietotie naudas līdzekļi (milj. EUR) ar PVN</t>
  </si>
  <si>
    <t>Maksājumi, izmantojot elektronisko iepirkumu sistēmu (milj. EUR) ar PVN</t>
  </si>
  <si>
    <r>
      <t xml:space="preserve">Publikāciju vadības sistēmā ir iesniegti </t>
    </r>
    <r>
      <rPr>
        <b/>
        <sz val="11"/>
        <color theme="1"/>
        <rFont val="Calibri"/>
        <family val="2"/>
        <charset val="186"/>
        <scheme val="minor"/>
      </rPr>
      <t>1309</t>
    </r>
    <r>
      <rPr>
        <sz val="11"/>
        <color theme="1"/>
        <rFont val="Calibri"/>
        <family val="2"/>
        <charset val="186"/>
        <scheme val="minor"/>
      </rPr>
      <t xml:space="preserve"> publisko iepirkumu gada pārskati (302 pārskati valsts sektorā, 1007 pārskati pašvaldību sektorā) par 2018.gadu, no kuriem </t>
    </r>
    <r>
      <rPr>
        <b/>
        <sz val="11"/>
        <color theme="1"/>
        <rFont val="Calibri"/>
        <family val="2"/>
        <charset val="186"/>
        <scheme val="minor"/>
      </rPr>
      <t>1308</t>
    </r>
    <r>
      <rPr>
        <sz val="11"/>
        <color theme="1"/>
        <rFont val="Calibri"/>
        <family val="2"/>
        <charset val="186"/>
        <scheme val="minor"/>
      </rPr>
      <t xml:space="preserve"> pārskati (302 pārskati valsts sektorā, 1006 pārskati pašvaldību sektorā) ir apstiprināti, ietverot to datus šajā kopsavilkumā. Salīdzinot ar 2017.gadu, 2018.gadā statistikas pārskatu skaits samazinājies par </t>
    </r>
    <r>
      <rPr>
        <b/>
        <sz val="11"/>
        <color theme="1"/>
        <rFont val="Calibri"/>
        <family val="2"/>
        <charset val="186"/>
        <scheme val="minor"/>
      </rPr>
      <t>72</t>
    </r>
    <r>
      <rPr>
        <sz val="11"/>
        <color theme="1"/>
        <rFont val="Calibri"/>
        <family val="2"/>
        <charset val="186"/>
        <scheme val="minor"/>
      </rPr>
      <t xml:space="preserve"> jeb </t>
    </r>
    <r>
      <rPr>
        <b/>
        <sz val="11"/>
        <color theme="1"/>
        <rFont val="Calibri"/>
        <family val="2"/>
        <charset val="186"/>
        <scheme val="minor"/>
      </rPr>
      <t>5,2%</t>
    </r>
    <r>
      <rPr>
        <sz val="11"/>
        <color theme="1"/>
        <rFont val="Calibri"/>
        <family val="2"/>
        <charset val="186"/>
        <scheme val="minor"/>
      </rPr>
      <t xml:space="preserve">. </t>
    </r>
  </si>
  <si>
    <r>
      <t xml:space="preserve">2018.gadā noslēgti </t>
    </r>
    <r>
      <rPr>
        <b/>
        <sz val="11"/>
        <color theme="1"/>
        <rFont val="Calibri"/>
        <family val="2"/>
        <charset val="186"/>
        <scheme val="minor"/>
      </rPr>
      <t>12 658</t>
    </r>
    <r>
      <rPr>
        <sz val="11"/>
        <color theme="1"/>
        <rFont val="Calibri"/>
        <family val="2"/>
        <charset val="186"/>
        <scheme val="minor"/>
      </rPr>
      <t xml:space="preserve"> līgumi par iepirkumiem, piemērojot likuma izņēmumus, ar kopējo summu </t>
    </r>
    <r>
      <rPr>
        <b/>
        <sz val="11"/>
        <color theme="1"/>
        <rFont val="Calibri"/>
        <family val="2"/>
        <charset val="186"/>
        <scheme val="minor"/>
      </rPr>
      <t>70 513 442</t>
    </r>
    <r>
      <rPr>
        <sz val="11"/>
        <color theme="1"/>
        <rFont val="Calibri"/>
        <family val="2"/>
        <charset val="186"/>
        <scheme val="minor"/>
      </rPr>
      <t xml:space="preserve"> EUR, no tiem</t>
    </r>
    <r>
      <rPr>
        <b/>
        <sz val="11"/>
        <color theme="1"/>
        <rFont val="Calibri"/>
        <family val="2"/>
        <charset val="186"/>
        <scheme val="minor"/>
      </rPr>
      <t xml:space="preserve"> 49 535 733</t>
    </r>
    <r>
      <rPr>
        <sz val="11"/>
        <color theme="1"/>
        <rFont val="Calibri"/>
        <family val="2"/>
        <charset val="186"/>
        <scheme val="minor"/>
      </rPr>
      <t xml:space="preserve"> EUR ir par iepirkumiem, piemērojot likuma 3.pantu (675 līgumi), kas ir par 86 563 896 EUR jeb </t>
    </r>
    <r>
      <rPr>
        <b/>
        <sz val="11"/>
        <color theme="1"/>
        <rFont val="Calibri"/>
        <family val="2"/>
        <charset val="186"/>
        <scheme val="minor"/>
      </rPr>
      <t>174,8%</t>
    </r>
    <r>
      <rPr>
        <sz val="11"/>
        <color theme="1"/>
        <rFont val="Calibri"/>
        <family val="2"/>
        <charset val="186"/>
        <scheme val="minor"/>
      </rPr>
      <t xml:space="preserve"> mazāk nekā 2017.gadā, savukārt </t>
    </r>
    <r>
      <rPr>
        <b/>
        <sz val="11"/>
        <color theme="1"/>
        <rFont val="Calibri"/>
        <family val="2"/>
        <charset val="186"/>
        <scheme val="minor"/>
      </rPr>
      <t>20 977 790</t>
    </r>
    <r>
      <rPr>
        <sz val="11"/>
        <color theme="1"/>
        <rFont val="Calibri"/>
        <family val="2"/>
        <charset val="186"/>
        <scheme val="minor"/>
      </rPr>
      <t xml:space="preserve"> EUR ir par iepirkumiem, piemērojot likuma 5.pantu (11 983 līgumi), kas ir par 2 345 686 EUR jeb </t>
    </r>
    <r>
      <rPr>
        <b/>
        <sz val="11"/>
        <color theme="1"/>
        <rFont val="Calibri"/>
        <family val="2"/>
        <charset val="186"/>
        <scheme val="minor"/>
      </rPr>
      <t>11,2%</t>
    </r>
    <r>
      <rPr>
        <sz val="11"/>
        <color theme="1"/>
        <rFont val="Calibri"/>
        <family val="2"/>
        <charset val="186"/>
        <scheme val="minor"/>
      </rPr>
      <t xml:space="preserve"> vairāk nekā 2017.gadā.</t>
    </r>
  </si>
  <si>
    <r>
      <t xml:space="preserve">2018.gadā par iepirkumiem faktiski izlietoti </t>
    </r>
    <r>
      <rPr>
        <b/>
        <sz val="11"/>
        <color theme="1"/>
        <rFont val="Calibri"/>
        <family val="2"/>
        <charset val="186"/>
        <scheme val="minor"/>
      </rPr>
      <t>3 119,7 milj.</t>
    </r>
    <r>
      <rPr>
        <sz val="11"/>
        <color theme="1"/>
        <rFont val="Calibri"/>
        <family val="2"/>
        <charset val="186"/>
        <scheme val="minor"/>
      </rPr>
      <t xml:space="preserve"> EUR ar PVN, t.sk. </t>
    </r>
    <r>
      <rPr>
        <b/>
        <sz val="11"/>
        <color theme="1"/>
        <rFont val="Calibri"/>
        <family val="2"/>
        <charset val="186"/>
        <scheme val="minor"/>
      </rPr>
      <t>119,1 milj.</t>
    </r>
    <r>
      <rPr>
        <sz val="11"/>
        <color theme="1"/>
        <rFont val="Calibri"/>
        <family val="2"/>
        <charset val="186"/>
        <scheme val="minor"/>
      </rPr>
      <t xml:space="preserve"> EUR ir par maksājumiem, izmantojot elektronisko iepirkumu sistēmu (EIS). Valsts sektorā 2018.gadā faktiski izlietoti </t>
    </r>
    <r>
      <rPr>
        <b/>
        <sz val="11"/>
        <color theme="1"/>
        <rFont val="Calibri"/>
        <family val="2"/>
        <charset val="186"/>
        <scheme val="minor"/>
      </rPr>
      <t>1 705,8 milj.</t>
    </r>
    <r>
      <rPr>
        <sz val="11"/>
        <color theme="1"/>
        <rFont val="Calibri"/>
        <family val="2"/>
        <charset val="186"/>
        <scheme val="minor"/>
      </rPr>
      <t xml:space="preserve"> EUR (78,6 milj. EUR - EIS maksājumi), savukārt pašvaldību sektorā - </t>
    </r>
    <r>
      <rPr>
        <b/>
        <sz val="11"/>
        <color theme="1"/>
        <rFont val="Calibri"/>
        <family val="2"/>
        <charset val="186"/>
        <scheme val="minor"/>
      </rPr>
      <t>1 413,9 milj.</t>
    </r>
    <r>
      <rPr>
        <sz val="11"/>
        <color theme="1"/>
        <rFont val="Calibri"/>
        <family val="2"/>
        <charset val="186"/>
        <scheme val="minor"/>
      </rPr>
      <t xml:space="preserve"> EUR (40,5 milj. EUR - EIS maksājumi). Salīdzinot ar 2017.gadu, faktiski izlietotie naudas līdzekļi ir palielinājušies par 466,2 milj. EUR jeb </t>
    </r>
    <r>
      <rPr>
        <b/>
        <sz val="11"/>
        <color theme="1"/>
        <rFont val="Calibri"/>
        <family val="2"/>
        <charset val="186"/>
        <scheme val="minor"/>
      </rPr>
      <t>17,6%</t>
    </r>
    <r>
      <rPr>
        <sz val="11"/>
        <color theme="1"/>
        <rFont val="Calibri"/>
        <family val="2"/>
        <charset val="186"/>
        <scheme val="minor"/>
      </rPr>
      <t xml:space="preserve">, t.sk. EIS maksājumi palielinājušies par 44,2 milj. EUR jeb </t>
    </r>
    <r>
      <rPr>
        <b/>
        <sz val="11"/>
        <color theme="1"/>
        <rFont val="Calibri"/>
        <family val="2"/>
        <charset val="186"/>
        <scheme val="minor"/>
      </rPr>
      <t>59,1</t>
    </r>
    <r>
      <rPr>
        <sz val="11"/>
        <color theme="1"/>
        <rFont val="Calibri"/>
        <family val="2"/>
        <charset val="186"/>
        <scheme val="minor"/>
      </rPr>
      <t>%.</t>
    </r>
  </si>
  <si>
    <t>EIS - elektronisko iepirkumu sistēma;</t>
  </si>
  <si>
    <t>Galvenie statistikas pārskata rādītāji - noslēgtie līgumi un to līgumu summa. Dati par publiskajiem iepirkumiem ir publiski pieejama informācija, kas pārskatu apkopojumā tiek izteikta pēc publiski pieejamas informācijas principa. Pārskatu apkopojums nesatur konfidenciālu vai ierobežota satura informāciju. Līgumu skaita un summu izmaiņu analīzei 2018.gada pārskatā izmantoti dati arī no iepriekšējo gadu Iepirkumu uzraudzības biroja statistikas pārskatu kopsavilkumiem un Publikāciju vadības sistēmas.</t>
  </si>
  <si>
    <t>Statistikas datu avots - pasūtītāju iesniegtie pārskati par 2018.gadā veiktajiem iepirkumiem (1309 iesniegti pārskati Nr. 1-PIL - Publisko iepirkumu gada pārskats, no kuriem šajā kopsavilkumā iekļauti 1308 pārskati).</t>
  </si>
  <si>
    <t>Mērķis - sniegt informāciju par valstī notiekošajiem procesiem publisko iepirkumu jomā, atklājot pasūtītāju veikto iepirkumu rezultātus 2018.gadā.
Uzdevums - apkopot un vizualizēt (tabulās un diagrammās) statistisko informāciju par publiskajiem iepirkumiem, apkopojuma saturā iekļaujot un analizējot datus par pasūtītāju veiktajiem likuma piemērošanas izņēmumiem (3. un 5.panta noteiktajā kārtībā), kā arī faktiski izlietotajiem naudas līdzekļiem.</t>
  </si>
  <si>
    <r>
      <t xml:space="preserve">EUR – </t>
    </r>
    <r>
      <rPr>
        <i/>
        <sz val="11"/>
        <color theme="1"/>
        <rFont val="Calibri"/>
        <family val="2"/>
        <charset val="186"/>
        <scheme val="minor"/>
      </rPr>
      <t>euro;</t>
    </r>
  </si>
  <si>
    <t>PVN - pievienotās vērtības nodoklis.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</si>
</sst>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21" x14ac:knownFonts="1">
    <font>
      <sz val="11"/>
      <color theme="1"/>
      <name val="Calibri"/>
      <family val="2"/>
      <charset val="186"/>
      <scheme val="minor"/>
    </font>
    <font>
      <sz val="11"/>
      <color theme="1"/>
      <name val="Calibri"/>
      <family val="2"/>
      <charset val="186"/>
      <scheme val="minor"/>
    </font>
    <font>
      <b/>
      <sz val="11"/>
      <color theme="1"/>
      <name val="Calibri"/>
      <family val="2"/>
      <charset val="186"/>
      <scheme val="minor"/>
    </font>
    <font>
      <b/>
      <sz val="12"/>
      <color theme="1"/>
      <name val="Calibri"/>
      <family val="2"/>
      <charset val="186"/>
      <scheme val="minor"/>
    </font>
    <font>
      <i/>
      <sz val="11"/>
      <color theme="1"/>
      <name val="Calibri"/>
      <family val="2"/>
      <charset val="186"/>
      <scheme val="minor"/>
    </font>
    <font>
      <sz val="10"/>
      <color indexed="8"/>
      <name val="Arial"/>
      <family val="2"/>
      <charset val="186"/>
    </font>
    <font>
      <b/>
      <sz val="11"/>
      <color theme="7" tint="-0.249977111117893"/>
      <name val="Calibri"/>
      <family val="2"/>
      <charset val="186"/>
      <scheme val="minor"/>
    </font>
    <font>
      <b/>
      <sz val="10"/>
      <color theme="1"/>
      <name val="Calibri"/>
      <family val="2"/>
      <charset val="186"/>
      <scheme val="minor"/>
    </font>
    <font>
      <sz val="8"/>
      <color theme="1"/>
      <name val="Calibri"/>
      <family val="2"/>
      <charset val="186"/>
      <scheme val="minor"/>
    </font>
    <font>
      <sz val="10"/>
      <color theme="1"/>
      <name val="Calibri"/>
      <family val="2"/>
      <charset val="186"/>
      <scheme val="minor"/>
    </font>
    <font>
      <sz val="10"/>
      <color rgb="FF000000"/>
      <name val="Calibri"/>
      <family val="2"/>
      <charset val="186"/>
      <scheme val="minor"/>
    </font>
    <font>
      <sz val="11"/>
      <color rgb="FF000000"/>
      <name val="Calibri"/>
      <family val="2"/>
      <charset val="186"/>
      <scheme val="minor"/>
    </font>
    <font>
      <b/>
      <sz val="11"/>
      <color rgb="FF000000"/>
      <name val="Calibri"/>
      <family val="2"/>
      <charset val="186"/>
      <scheme val="minor"/>
    </font>
    <font>
      <sz val="11"/>
      <name val="Calibri"/>
      <family val="2"/>
      <charset val="186"/>
      <scheme val="minor"/>
    </font>
    <font>
      <b/>
      <sz val="11"/>
      <name val="Calibri"/>
      <family val="2"/>
      <charset val="186"/>
      <scheme val="minor"/>
    </font>
    <font>
      <b/>
      <sz val="11"/>
      <color theme="9" tint="-0.249977111117893"/>
      <name val="Calibri"/>
      <family val="2"/>
      <charset val="186"/>
      <scheme val="minor"/>
    </font>
    <font>
      <sz val="11"/>
      <color rgb="FFFF0000"/>
      <name val="Calibri"/>
      <family val="2"/>
      <charset val="186"/>
      <scheme val="minor"/>
    </font>
    <font>
      <b/>
      <sz val="11"/>
      <color theme="6" tint="-0.249977111117893"/>
      <name val="Calibri"/>
      <family val="2"/>
      <charset val="186"/>
      <scheme val="minor"/>
    </font>
    <font>
      <b/>
      <sz val="11"/>
      <color rgb="FF0070C0"/>
      <name val="Calibri"/>
      <family val="2"/>
      <charset val="186"/>
      <scheme val="minor"/>
    </font>
    <font>
      <b/>
      <sz val="12"/>
      <name val="Calibri"/>
      <family val="2"/>
      <charset val="186"/>
      <scheme val="minor"/>
    </font>
    <font>
      <sz val="8"/>
      <name val="Calibri"/>
      <family val="2"/>
      <charset val="186"/>
      <scheme val="minor"/>
    </font>
  </fonts>
  <fills count="19">
    <fill>
      <patternFill patternType="none"/>
    </fill>
    <fill>
      <patternFill patternType="gray125"/>
    </fill>
    <fill>
      <patternFill patternType="solid">
        <fgColor theme="6" tint="0.79998168889431442"/>
        <bgColor indexed="64"/>
      </patternFill>
    </fill>
    <fill>
      <patternFill patternType="solid">
        <fgColor rgb="FFCCCCFF"/>
        <bgColor indexed="64"/>
      </patternFill>
    </fill>
    <fill>
      <patternFill patternType="solid">
        <fgColor rgb="FF9999FF"/>
        <bgColor indexed="64"/>
      </patternFill>
    </fill>
    <fill>
      <patternFill patternType="solid">
        <fgColor rgb="FF9966FF"/>
        <bgColor indexed="64"/>
      </patternFill>
    </fill>
    <fill>
      <patternFill patternType="solid">
        <fgColor rgb="FF9933FF"/>
        <bgColor indexed="64"/>
      </patternFill>
    </fill>
    <fill>
      <patternFill patternType="solid">
        <fgColor theme="9" tint="0.79998168889431442"/>
        <bgColor indexed="64"/>
      </patternFill>
    </fill>
    <fill>
      <patternFill patternType="solid">
        <fgColor rgb="FF00B050"/>
        <bgColor indexed="64"/>
      </patternFill>
    </fill>
    <fill>
      <patternFill patternType="solid">
        <fgColor rgb="FF84E43C"/>
        <bgColor indexed="64"/>
      </patternFill>
    </fill>
    <fill>
      <patternFill patternType="solid">
        <fgColor rgb="FF1F8529"/>
        <bgColor indexed="64"/>
      </patternFill>
    </fill>
    <fill>
      <patternFill patternType="solid">
        <fgColor rgb="FF76B56B"/>
        <bgColor indexed="64"/>
      </patternFill>
    </fill>
    <fill>
      <patternFill patternType="solid">
        <fgColor rgb="FF7030A0"/>
        <bgColor indexed="64"/>
      </patternFill>
    </fill>
    <fill>
      <patternFill patternType="solid">
        <fgColor rgb="FFFF9966"/>
        <bgColor indexed="64"/>
      </patternFill>
    </fill>
    <fill>
      <patternFill patternType="solid">
        <fgColor rgb="FFFF9933"/>
        <bgColor indexed="64"/>
      </patternFill>
    </fill>
    <fill>
      <patternFill patternType="solid">
        <fgColor rgb="FFFF6600"/>
        <bgColor indexed="64"/>
      </patternFill>
    </fill>
    <fill>
      <patternFill patternType="solid">
        <fgColor rgb="FFCC6600"/>
        <bgColor indexed="64"/>
      </patternFill>
    </fill>
    <fill>
      <patternFill patternType="solid">
        <fgColor rgb="FF993300"/>
        <bgColor indexed="64"/>
      </patternFill>
    </fill>
    <fill>
      <patternFill patternType="solid">
        <fgColor theme="2" tint="-9.9978637043366805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5" fillId="0" borderId="0" applyNumberFormat="0" applyFill="0" applyProtection="0"/>
  </cellStyleXfs>
  <cellXfs count="168">
    <xf numFmtId="0" fontId="0" fillId="0" borderId="0" xfId="0"/>
    <xf numFmtId="0" fontId="3" fillId="0" borderId="0" xfId="0" applyFont="1"/>
    <xf numFmtId="0" fontId="2" fillId="0" borderId="0" xfId="0" applyFont="1"/>
    <xf numFmtId="0" fontId="0" fillId="0" borderId="0" xfId="0"/>
    <xf numFmtId="0" fontId="2" fillId="0" borderId="0" xfId="0" applyFont="1"/>
    <xf numFmtId="0" fontId="0" fillId="2" borderId="1" xfId="0" applyFill="1" applyBorder="1"/>
    <xf numFmtId="0" fontId="0" fillId="0" borderId="1" xfId="0" applyBorder="1" applyAlignment="1">
      <alignment horizontal="left" vertical="center"/>
    </xf>
    <xf numFmtId="0" fontId="0" fillId="0" borderId="1" xfId="0" applyBorder="1" applyAlignment="1">
      <alignment horizontal="left" vertical="center" wrapText="1"/>
    </xf>
    <xf numFmtId="0" fontId="6" fillId="0" borderId="0" xfId="0" applyFont="1"/>
    <xf numFmtId="0" fontId="0" fillId="0" borderId="0" xfId="0"/>
    <xf numFmtId="3" fontId="0" fillId="0" borderId="0" xfId="0" applyNumberFormat="1"/>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7" fillId="0" borderId="1" xfId="0" applyFont="1" applyBorder="1" applyAlignment="1">
      <alignment horizontal="center"/>
    </xf>
    <xf numFmtId="0" fontId="8" fillId="2" borderId="1" xfId="0" applyFont="1" applyFill="1" applyBorder="1" applyAlignment="1">
      <alignment horizontal="center" vertical="center" wrapText="1"/>
    </xf>
    <xf numFmtId="0" fontId="9" fillId="0" borderId="1" xfId="1" applyNumberFormat="1" applyFont="1" applyBorder="1" applyAlignment="1">
      <alignment horizontal="center" vertical="center" wrapText="1"/>
    </xf>
    <xf numFmtId="3" fontId="10" fillId="0" borderId="1" xfId="0" applyNumberFormat="1" applyFont="1" applyBorder="1" applyAlignment="1">
      <alignment horizontal="center" vertical="center" wrapText="1"/>
    </xf>
    <xf numFmtId="3" fontId="9" fillId="0" borderId="1" xfId="0" applyNumberFormat="1" applyFont="1" applyBorder="1" applyAlignment="1">
      <alignment horizontal="center" vertical="center" wrapText="1"/>
    </xf>
    <xf numFmtId="3" fontId="7" fillId="0" borderId="1" xfId="0" applyNumberFormat="1" applyFont="1" applyBorder="1" applyAlignment="1">
      <alignment horizontal="center"/>
    </xf>
    <xf numFmtId="10" fontId="9" fillId="0" borderId="1" xfId="1" applyNumberFormat="1" applyFont="1" applyBorder="1" applyAlignment="1">
      <alignment horizontal="center" vertical="center" wrapText="1"/>
    </xf>
    <xf numFmtId="3" fontId="9" fillId="0" borderId="1" xfId="1" applyNumberFormat="1" applyFont="1" applyBorder="1" applyAlignment="1">
      <alignment horizontal="center" vertical="center" wrapText="1"/>
    </xf>
    <xf numFmtId="3" fontId="7" fillId="0" borderId="1" xfId="1" applyNumberFormat="1" applyFont="1" applyBorder="1" applyAlignment="1">
      <alignment horizontal="center" vertical="center" wrapText="1"/>
    </xf>
    <xf numFmtId="3" fontId="9" fillId="0" borderId="1" xfId="1" applyNumberFormat="1" applyFont="1" applyBorder="1" applyAlignment="1">
      <alignment horizontal="center" vertical="center"/>
    </xf>
    <xf numFmtId="0" fontId="9" fillId="0" borderId="1" xfId="1" applyNumberFormat="1" applyFont="1" applyBorder="1" applyAlignment="1">
      <alignment horizontal="center" vertical="center"/>
    </xf>
    <xf numFmtId="10" fontId="9" fillId="0" borderId="1" xfId="1" applyNumberFormat="1" applyFont="1" applyBorder="1" applyAlignment="1">
      <alignment horizontal="center" vertical="center"/>
    </xf>
    <xf numFmtId="3" fontId="7" fillId="0" borderId="1" xfId="1" applyNumberFormat="1" applyFont="1" applyBorder="1" applyAlignment="1">
      <alignment horizontal="center" vertical="center"/>
    </xf>
    <xf numFmtId="0" fontId="0" fillId="0" borderId="1" xfId="0" applyBorder="1"/>
    <xf numFmtId="0" fontId="0" fillId="0" borderId="1" xfId="0" applyBorder="1" applyAlignment="1">
      <alignment wrapText="1"/>
    </xf>
    <xf numFmtId="3" fontId="0" fillId="0" borderId="1" xfId="0" applyNumberFormat="1" applyBorder="1"/>
    <xf numFmtId="0" fontId="0" fillId="0" borderId="1" xfId="0" applyBorder="1" applyAlignment="1">
      <alignment horizontal="center" vertical="center" wrapText="1"/>
    </xf>
    <xf numFmtId="0" fontId="0" fillId="0" borderId="1" xfId="0" applyBorder="1" applyAlignment="1">
      <alignment horizontal="center" vertical="center"/>
    </xf>
    <xf numFmtId="9" fontId="0" fillId="0" borderId="1" xfId="1" applyFont="1" applyBorder="1" applyAlignment="1">
      <alignment horizontal="center" vertical="center"/>
    </xf>
    <xf numFmtId="0" fontId="2" fillId="0" borderId="1" xfId="0" applyFont="1" applyBorder="1"/>
    <xf numFmtId="0" fontId="2" fillId="0" borderId="1" xfId="0" applyFont="1" applyBorder="1" applyAlignment="1">
      <alignment horizontal="center" vertical="center" wrapText="1"/>
    </xf>
    <xf numFmtId="0" fontId="2" fillId="0" borderId="1" xfId="0" applyFont="1" applyBorder="1" applyAlignment="1">
      <alignment wrapText="1"/>
    </xf>
    <xf numFmtId="0" fontId="2"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vertical="center" wrapText="1"/>
    </xf>
    <xf numFmtId="3" fontId="11" fillId="0" borderId="1" xfId="0" applyNumberFormat="1" applyFont="1" applyBorder="1" applyAlignment="1">
      <alignment horizontal="center"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horizontal="center" vertical="center" wrapText="1"/>
    </xf>
    <xf numFmtId="3" fontId="12" fillId="0"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3" fontId="0" fillId="0" borderId="1" xfId="0" applyNumberFormat="1" applyFont="1" applyBorder="1" applyAlignment="1">
      <alignment horizontal="center" vertical="center" wrapText="1"/>
    </xf>
    <xf numFmtId="10" fontId="0" fillId="0" borderId="1" xfId="1" applyNumberFormat="1" applyFont="1" applyBorder="1" applyAlignment="1">
      <alignment horizontal="center" vertical="center" wrapText="1"/>
    </xf>
    <xf numFmtId="10" fontId="11" fillId="0" borderId="1" xfId="1" applyNumberFormat="1" applyFont="1" applyBorder="1" applyAlignment="1">
      <alignment horizontal="center" vertical="center" wrapText="1"/>
    </xf>
    <xf numFmtId="0" fontId="0" fillId="0" borderId="1" xfId="1" applyNumberFormat="1" applyFont="1" applyBorder="1" applyAlignment="1">
      <alignment horizontal="center" vertical="center" wrapText="1"/>
    </xf>
    <xf numFmtId="0" fontId="11" fillId="0" borderId="1" xfId="1" applyNumberFormat="1" applyFont="1" applyBorder="1" applyAlignment="1">
      <alignment horizontal="center" vertical="center" wrapText="1"/>
    </xf>
    <xf numFmtId="3" fontId="0" fillId="0" borderId="1" xfId="1" applyNumberFormat="1" applyFont="1" applyBorder="1" applyAlignment="1">
      <alignment horizontal="center" vertical="center" wrapText="1"/>
    </xf>
    <xf numFmtId="3" fontId="11" fillId="0" borderId="1" xfId="1" applyNumberFormat="1" applyFont="1" applyBorder="1" applyAlignment="1">
      <alignment horizontal="center" vertical="center" wrapText="1"/>
    </xf>
    <xf numFmtId="3" fontId="2" fillId="0" borderId="1" xfId="1" applyNumberFormat="1" applyFont="1" applyFill="1" applyBorder="1" applyAlignment="1">
      <alignment horizontal="center" vertical="center" wrapText="1"/>
    </xf>
    <xf numFmtId="3" fontId="12" fillId="0" borderId="1" xfId="1" applyNumberFormat="1" applyFont="1" applyFill="1" applyBorder="1" applyAlignment="1">
      <alignment horizontal="center" vertical="center" wrapText="1"/>
    </xf>
    <xf numFmtId="10" fontId="2" fillId="0" borderId="1" xfId="1" applyNumberFormat="1" applyFont="1" applyFill="1" applyBorder="1" applyAlignment="1">
      <alignment horizontal="center" vertical="center" wrapText="1"/>
    </xf>
    <xf numFmtId="10" fontId="12" fillId="0" borderId="1" xfId="1" applyNumberFormat="1" applyFont="1" applyFill="1" applyBorder="1" applyAlignment="1">
      <alignment horizontal="center" vertical="center" wrapText="1"/>
    </xf>
    <xf numFmtId="0" fontId="13" fillId="0" borderId="1" xfId="0" applyFont="1" applyBorder="1" applyAlignment="1">
      <alignment horizontal="center" vertical="center"/>
    </xf>
    <xf numFmtId="0" fontId="0" fillId="0" borderId="1" xfId="0" applyBorder="1" applyAlignment="1">
      <alignment vertical="center" wrapText="1"/>
    </xf>
    <xf numFmtId="3" fontId="0" fillId="0" borderId="1" xfId="0" applyNumberFormat="1" applyBorder="1" applyAlignment="1">
      <alignment horizontal="center" vertical="center"/>
    </xf>
    <xf numFmtId="0" fontId="0" fillId="0" borderId="1" xfId="0" applyFill="1" applyBorder="1" applyAlignment="1">
      <alignment wrapText="1"/>
    </xf>
    <xf numFmtId="0" fontId="13" fillId="0" borderId="1" xfId="0" applyFont="1" applyBorder="1"/>
    <xf numFmtId="3" fontId="13" fillId="0" borderId="1" xfId="0" applyNumberFormat="1" applyFont="1" applyBorder="1"/>
    <xf numFmtId="0" fontId="13" fillId="3" borderId="1" xfId="0" applyFont="1" applyFill="1" applyBorder="1" applyAlignment="1">
      <alignment horizontal="center"/>
    </xf>
    <xf numFmtId="0" fontId="13" fillId="4" borderId="1" xfId="0" applyFont="1" applyFill="1" applyBorder="1" applyAlignment="1">
      <alignment horizontal="center"/>
    </xf>
    <xf numFmtId="0" fontId="13" fillId="5" borderId="1" xfId="0" applyFont="1" applyFill="1" applyBorder="1" applyAlignment="1">
      <alignment horizontal="center"/>
    </xf>
    <xf numFmtId="0" fontId="13" fillId="6" borderId="1" xfId="0" applyFont="1" applyFill="1" applyBorder="1" applyAlignment="1">
      <alignment horizontal="center"/>
    </xf>
    <xf numFmtId="0" fontId="0" fillId="0" borderId="0" xfId="0" applyFill="1"/>
    <xf numFmtId="164" fontId="0" fillId="0" borderId="1" xfId="0" applyNumberFormat="1" applyBorder="1" applyAlignment="1">
      <alignment horizontal="center" vertical="center"/>
    </xf>
    <xf numFmtId="9" fontId="0" fillId="0" borderId="1" xfId="1" applyFont="1" applyBorder="1"/>
    <xf numFmtId="9" fontId="0" fillId="0" borderId="1" xfId="0" applyNumberFormat="1" applyBorder="1"/>
    <xf numFmtId="4" fontId="0" fillId="0" borderId="1" xfId="0" applyNumberFormat="1" applyBorder="1" applyAlignment="1">
      <alignment horizontal="center" vertical="center"/>
    </xf>
    <xf numFmtId="0" fontId="0" fillId="0" borderId="0" xfId="0" applyFont="1"/>
    <xf numFmtId="3" fontId="0" fillId="0" borderId="1" xfId="0" applyNumberFormat="1" applyFont="1" applyBorder="1" applyAlignment="1">
      <alignment horizontal="center" vertical="center"/>
    </xf>
    <xf numFmtId="10" fontId="0" fillId="0" borderId="1" xfId="0" applyNumberFormat="1" applyFont="1" applyBorder="1" applyAlignment="1">
      <alignment horizontal="center" vertical="center"/>
    </xf>
    <xf numFmtId="3" fontId="2" fillId="0" borderId="1" xfId="0" applyNumberFormat="1" applyFont="1" applyBorder="1" applyAlignment="1">
      <alignment horizontal="center" vertical="center"/>
    </xf>
    <xf numFmtId="0" fontId="0" fillId="7" borderId="1" xfId="0" applyFont="1" applyFill="1" applyBorder="1" applyAlignment="1">
      <alignment horizontal="center" vertical="center"/>
    </xf>
    <xf numFmtId="0" fontId="0" fillId="7" borderId="1" xfId="0" applyFont="1" applyFill="1" applyBorder="1" applyAlignment="1">
      <alignment horizontal="center" vertical="center" wrapText="1"/>
    </xf>
    <xf numFmtId="3" fontId="13" fillId="0" borderId="1" xfId="0" applyNumberFormat="1" applyFont="1" applyBorder="1" applyAlignment="1">
      <alignment horizontal="center" vertical="center"/>
    </xf>
    <xf numFmtId="0" fontId="0" fillId="0" borderId="1" xfId="0" applyFont="1" applyFill="1" applyBorder="1" applyAlignment="1">
      <alignment horizontal="center" vertical="center" wrapText="1"/>
    </xf>
    <xf numFmtId="0" fontId="0" fillId="0" borderId="0" xfId="0" applyFont="1" applyFill="1" applyBorder="1" applyAlignment="1">
      <alignment horizontal="center" vertical="center" wrapText="1"/>
    </xf>
    <xf numFmtId="3" fontId="0" fillId="0" borderId="0" xfId="0" applyNumberFormat="1" applyFont="1" applyFill="1" applyBorder="1" applyAlignment="1">
      <alignment horizontal="center" vertical="center"/>
    </xf>
    <xf numFmtId="3" fontId="2" fillId="0" borderId="0" xfId="0" applyNumberFormat="1" applyFont="1" applyFill="1" applyBorder="1" applyAlignment="1">
      <alignment horizontal="center" vertical="center"/>
    </xf>
    <xf numFmtId="165" fontId="0" fillId="0" borderId="1" xfId="1" applyNumberFormat="1" applyFont="1" applyBorder="1" applyAlignment="1">
      <alignment horizontal="center" vertical="center"/>
    </xf>
    <xf numFmtId="0" fontId="0" fillId="0" borderId="1" xfId="0" applyFont="1" applyFill="1" applyBorder="1" applyAlignment="1">
      <alignment horizontal="center" vertical="center"/>
    </xf>
    <xf numFmtId="0" fontId="0" fillId="0" borderId="1" xfId="0" applyBorder="1" applyAlignment="1">
      <alignment horizontal="center" vertical="center" wrapText="1"/>
    </xf>
    <xf numFmtId="0" fontId="13" fillId="0" borderId="1" xfId="0" applyFont="1" applyBorder="1" applyAlignment="1">
      <alignment horizontal="left" vertical="center" wrapText="1"/>
    </xf>
    <xf numFmtId="0" fontId="14" fillId="0" borderId="0" xfId="0" applyFont="1"/>
    <xf numFmtId="0" fontId="0" fillId="0" borderId="1" xfId="0" applyFill="1" applyBorder="1" applyAlignment="1">
      <alignment horizontal="center" vertical="center"/>
    </xf>
    <xf numFmtId="0" fontId="15" fillId="0" borderId="0" xfId="0" applyFont="1"/>
    <xf numFmtId="165" fontId="0" fillId="0" borderId="0" xfId="1" applyNumberFormat="1" applyFont="1"/>
    <xf numFmtId="3" fontId="0" fillId="0" borderId="0" xfId="0" applyNumberFormat="1"/>
    <xf numFmtId="0" fontId="17" fillId="0" borderId="0" xfId="0" applyFont="1"/>
    <xf numFmtId="0" fontId="18" fillId="0" borderId="0" xfId="0" applyFont="1"/>
    <xf numFmtId="0" fontId="16" fillId="0" borderId="0" xfId="0" applyFont="1"/>
    <xf numFmtId="0" fontId="0" fillId="0" borderId="0" xfId="0" applyBorder="1" applyAlignment="1">
      <alignment horizontal="center" vertical="center" wrapText="1"/>
    </xf>
    <xf numFmtId="0" fontId="13" fillId="0" borderId="0" xfId="0" applyFont="1" applyBorder="1" applyAlignment="1">
      <alignment horizontal="center" vertical="center"/>
    </xf>
    <xf numFmtId="9" fontId="0" fillId="0" borderId="0" xfId="1" applyFont="1" applyBorder="1" applyAlignment="1">
      <alignment horizontal="center" vertical="center"/>
    </xf>
    <xf numFmtId="0" fontId="0" fillId="0" borderId="0" xfId="0" applyBorder="1" applyAlignment="1">
      <alignment horizontal="center" vertical="center"/>
    </xf>
    <xf numFmtId="0" fontId="2" fillId="0" borderId="0" xfId="0" applyFont="1" applyBorder="1" applyAlignment="1"/>
    <xf numFmtId="0" fontId="2" fillId="0" borderId="4" xfId="0" applyFont="1" applyBorder="1" applyAlignment="1">
      <alignment wrapText="1"/>
    </xf>
    <xf numFmtId="0" fontId="2" fillId="0" borderId="4" xfId="0" applyFont="1" applyBorder="1"/>
    <xf numFmtId="0" fontId="19" fillId="0" borderId="0" xfId="0" applyFont="1"/>
    <xf numFmtId="0" fontId="13" fillId="0" borderId="1" xfId="0" applyFont="1" applyBorder="1" applyAlignment="1">
      <alignment wrapText="1"/>
    </xf>
    <xf numFmtId="0" fontId="0" fillId="12" borderId="1" xfId="0" applyFill="1" applyBorder="1" applyAlignment="1">
      <alignment horizontal="center"/>
    </xf>
    <xf numFmtId="166" fontId="0" fillId="0" borderId="1" xfId="0" applyNumberFormat="1" applyBorder="1" applyAlignment="1">
      <alignment horizontal="center" vertical="center"/>
    </xf>
    <xf numFmtId="1" fontId="0" fillId="0" borderId="1" xfId="0" applyNumberFormat="1" applyBorder="1" applyAlignment="1">
      <alignment horizontal="center" vertical="center"/>
    </xf>
    <xf numFmtId="9" fontId="0" fillId="0" borderId="1" xfId="1" applyNumberFormat="1" applyFont="1" applyBorder="1"/>
    <xf numFmtId="0" fontId="0" fillId="0" borderId="9" xfId="0" applyBorder="1" applyAlignment="1">
      <alignment horizontal="center" vertical="center"/>
    </xf>
    <xf numFmtId="0" fontId="0" fillId="0" borderId="6" xfId="0" applyBorder="1" applyAlignment="1">
      <alignment horizontal="center" vertical="center"/>
    </xf>
    <xf numFmtId="0" fontId="14" fillId="0" borderId="4" xfId="0" applyFont="1" applyBorder="1" applyAlignment="1">
      <alignment horizontal="center"/>
    </xf>
    <xf numFmtId="0" fontId="14" fillId="0" borderId="5"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0" fillId="0" borderId="3" xfId="0" applyBorder="1" applyAlignment="1">
      <alignment horizontal="center" vertical="center"/>
    </xf>
    <xf numFmtId="0" fontId="0" fillId="0" borderId="2" xfId="0" applyBorder="1" applyAlignment="1">
      <alignment horizontal="center" vertical="center"/>
    </xf>
    <xf numFmtId="0" fontId="2" fillId="0" borderId="1" xfId="0" applyFont="1" applyBorder="1" applyAlignment="1">
      <alignment horizontal="center"/>
    </xf>
    <xf numFmtId="0" fontId="13" fillId="2" borderId="3"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0" fillId="8" borderId="4" xfId="0" applyFill="1" applyBorder="1" applyAlignment="1">
      <alignment horizontal="center"/>
    </xf>
    <xf numFmtId="0" fontId="0" fillId="8" borderId="5" xfId="0" applyFill="1" applyBorder="1" applyAlignment="1">
      <alignment horizontal="center"/>
    </xf>
    <xf numFmtId="0" fontId="0" fillId="9" borderId="4" xfId="0" applyFill="1" applyBorder="1" applyAlignment="1">
      <alignment horizontal="center"/>
    </xf>
    <xf numFmtId="0" fontId="0" fillId="9" borderId="5" xfId="0" applyFill="1" applyBorder="1" applyAlignment="1">
      <alignment horizontal="center"/>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7" fillId="0" borderId="1" xfId="0" applyFont="1" applyBorder="1" applyAlignment="1">
      <alignment horizontal="right" vertical="center" wrapText="1"/>
    </xf>
    <xf numFmtId="0" fontId="8" fillId="0" borderId="4" xfId="0" applyFont="1" applyBorder="1" applyAlignment="1">
      <alignment horizontal="left" vertical="center" wrapText="1"/>
    </xf>
    <xf numFmtId="0" fontId="8" fillId="0" borderId="7" xfId="0" applyFont="1" applyBorder="1" applyAlignment="1">
      <alignment horizontal="left" vertical="center" wrapText="1"/>
    </xf>
    <xf numFmtId="0" fontId="8" fillId="0" borderId="5" xfId="0" applyFont="1" applyBorder="1" applyAlignment="1">
      <alignment horizontal="left" vertical="center" wrapText="1"/>
    </xf>
    <xf numFmtId="0" fontId="8" fillId="2" borderId="9"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3" xfId="0" applyFont="1" applyFill="1" applyBorder="1" applyAlignment="1">
      <alignment horizontal="center" vertical="center" wrapText="1"/>
    </xf>
    <xf numFmtId="0" fontId="20" fillId="2" borderId="14" xfId="0" applyFont="1" applyFill="1" applyBorder="1" applyAlignment="1">
      <alignment horizontal="center" vertical="center" wrapText="1"/>
    </xf>
    <xf numFmtId="0" fontId="0" fillId="10" borderId="4" xfId="0" applyFill="1" applyBorder="1" applyAlignment="1">
      <alignment horizontal="center"/>
    </xf>
    <xf numFmtId="0" fontId="0" fillId="10" borderId="5" xfId="0" applyFill="1" applyBorder="1" applyAlignment="1">
      <alignment horizontal="center"/>
    </xf>
    <xf numFmtId="0" fontId="0" fillId="11" borderId="4" xfId="0" applyFill="1" applyBorder="1" applyAlignment="1">
      <alignment horizontal="center"/>
    </xf>
    <xf numFmtId="0" fontId="0" fillId="11" borderId="5" xfId="0" applyFill="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3" borderId="1" xfId="0" applyFill="1" applyBorder="1" applyAlignment="1">
      <alignment horizontal="center" vertical="center"/>
    </xf>
    <xf numFmtId="0" fontId="0" fillId="4" borderId="1" xfId="0" applyFill="1" applyBorder="1" applyAlignment="1">
      <alignment horizontal="center" vertical="center"/>
    </xf>
    <xf numFmtId="0" fontId="0" fillId="5" borderId="4" xfId="0" applyFill="1" applyBorder="1" applyAlignment="1">
      <alignment horizontal="center" vertical="center" wrapText="1"/>
    </xf>
    <xf numFmtId="0" fontId="0" fillId="5" borderId="7" xfId="0" applyFill="1" applyBorder="1" applyAlignment="1">
      <alignment horizontal="center" vertical="center" wrapText="1"/>
    </xf>
    <xf numFmtId="0" fontId="0" fillId="5" borderId="5" xfId="0" applyFill="1" applyBorder="1" applyAlignment="1">
      <alignment horizontal="center" vertical="center" wrapText="1"/>
    </xf>
    <xf numFmtId="0" fontId="0" fillId="0" borderId="3" xfId="0" applyBorder="1" applyAlignment="1">
      <alignment horizontal="center"/>
    </xf>
    <xf numFmtId="0" fontId="0" fillId="0" borderId="2" xfId="0" applyBorder="1" applyAlignment="1">
      <alignment horizontal="center"/>
    </xf>
    <xf numFmtId="0" fontId="0" fillId="7" borderId="3" xfId="0" applyFont="1" applyFill="1" applyBorder="1" applyAlignment="1">
      <alignment horizontal="center" vertical="center" wrapText="1"/>
    </xf>
    <xf numFmtId="0" fontId="0" fillId="7" borderId="2" xfId="0" applyFont="1" applyFill="1" applyBorder="1" applyAlignment="1">
      <alignment horizontal="center" vertical="center" wrapText="1"/>
    </xf>
    <xf numFmtId="0" fontId="0" fillId="13" borderId="4" xfId="0" applyFill="1" applyBorder="1" applyAlignment="1">
      <alignment horizontal="center"/>
    </xf>
    <xf numFmtId="0" fontId="0" fillId="13" borderId="5" xfId="0" applyFill="1" applyBorder="1" applyAlignment="1">
      <alignment horizontal="center"/>
    </xf>
    <xf numFmtId="0" fontId="0" fillId="14" borderId="4" xfId="0" applyFill="1" applyBorder="1" applyAlignment="1">
      <alignment horizontal="center"/>
    </xf>
    <xf numFmtId="0" fontId="0" fillId="14" borderId="5" xfId="0" applyFill="1" applyBorder="1" applyAlignment="1">
      <alignment horizontal="center"/>
    </xf>
    <xf numFmtId="0" fontId="0" fillId="15" borderId="4" xfId="0" applyFill="1" applyBorder="1" applyAlignment="1">
      <alignment horizontal="center"/>
    </xf>
    <xf numFmtId="0" fontId="0" fillId="15" borderId="5" xfId="0" applyFill="1" applyBorder="1" applyAlignment="1">
      <alignment horizontal="center"/>
    </xf>
    <xf numFmtId="0" fontId="0" fillId="17" borderId="4" xfId="0" applyFill="1" applyBorder="1" applyAlignment="1">
      <alignment horizontal="center"/>
    </xf>
    <xf numFmtId="0" fontId="0" fillId="17" borderId="5" xfId="0" applyFill="1" applyBorder="1" applyAlignment="1">
      <alignment horizontal="center"/>
    </xf>
    <xf numFmtId="0" fontId="0" fillId="16" borderId="4" xfId="0" applyFill="1" applyBorder="1" applyAlignment="1">
      <alignment horizontal="center"/>
    </xf>
    <xf numFmtId="0" fontId="0" fillId="16" borderId="5" xfId="0" applyFill="1" applyBorder="1" applyAlignment="1">
      <alignment horizontal="center"/>
    </xf>
    <xf numFmtId="0" fontId="0" fillId="18" borderId="1" xfId="0" applyFont="1" applyFill="1" applyBorder="1" applyAlignment="1">
      <alignment horizontal="center" vertical="center" wrapText="1"/>
    </xf>
    <xf numFmtId="0" fontId="0" fillId="18" borderId="1" xfId="0" applyFill="1" applyBorder="1"/>
  </cellXfs>
  <cellStyles count="3">
    <cellStyle name="Normal 2" xfId="2" xr:uid="{00000000-0005-0000-0000-000000000000}"/>
    <cellStyle name="Parasts" xfId="0" builtinId="0"/>
    <cellStyle name="Procenti" xfId="1" builtinId="5"/>
  </cellStyles>
  <dxfs count="0"/>
  <tableStyles count="0" defaultTableStyle="TableStyleMedium2" defaultPivotStyle="PivotStyleLight16"/>
  <colors>
    <mruColors>
      <color rgb="FFFF9933"/>
      <color rgb="FF993300"/>
      <color rgb="FFCC6600"/>
      <color rgb="FFFF6600"/>
      <color rgb="FFFF9966"/>
      <color rgb="FFFFFF66"/>
      <color rgb="FFFFFF99"/>
      <color rgb="FFFFFFCC"/>
      <color rgb="FF76B56B"/>
      <color rgb="FF1F852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lv-LV" sz="1200"/>
              <a:t>Pārskati,</a:t>
            </a:r>
            <a:r>
              <a:rPr lang="lv-LV" sz="1200" baseline="0"/>
              <a:t> kuros norādīti 3. un 5.panta izņēmumi</a:t>
            </a:r>
          </a:p>
        </c:rich>
      </c:tx>
      <c:overlay val="0"/>
    </c:title>
    <c:autoTitleDeleted val="0"/>
    <c:plotArea>
      <c:layout/>
      <c:barChart>
        <c:barDir val="col"/>
        <c:grouping val="clustered"/>
        <c:varyColors val="0"/>
        <c:ser>
          <c:idx val="0"/>
          <c:order val="0"/>
          <c:tx>
            <c:strRef>
              <c:f>'1_galvenie_rādītāji'!$A$5</c:f>
              <c:strCache>
                <c:ptCount val="1"/>
                <c:pt idx="0">
                  <c:v>Valsts sektors</c:v>
                </c:pt>
              </c:strCache>
            </c:strRef>
          </c:tx>
          <c:spPr>
            <a:solidFill>
              <a:srgbClr val="2B97E1"/>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('1_galvenie_rādītāji'!$D$4,'1_galvenie_rādītāji'!$F$4,'1_galvenie_rādītāji'!$H$4)</c:f>
              <c:strCache>
                <c:ptCount val="2"/>
                <c:pt idx="0">
                  <c:v>3.panta izņēmumi (%)</c:v>
                </c:pt>
                <c:pt idx="1">
                  <c:v>5.panta izņēmumi (%)</c:v>
                </c:pt>
              </c:strCache>
            </c:strRef>
          </c:cat>
          <c:val>
            <c:numRef>
              <c:f>('1_galvenie_rādītāji'!$D$5,'1_galvenie_rādītāji'!$F$5,'1_galvenie_rādītāji'!$H$5)</c:f>
              <c:numCache>
                <c:formatCode>0%</c:formatCode>
                <c:ptCount val="3"/>
                <c:pt idx="0">
                  <c:v>0.17880794701986755</c:v>
                </c:pt>
                <c:pt idx="1">
                  <c:v>0.30132450331125826</c:v>
                </c:pt>
              </c:numCache>
            </c:numRef>
          </c:val>
          <c:extLst>
            <c:ext xmlns:c16="http://schemas.microsoft.com/office/drawing/2014/chart" uri="{C3380CC4-5D6E-409C-BE32-E72D297353CC}">
              <c16:uniqueId val="{00000000-26C6-44E7-81AA-F328C1027273}"/>
            </c:ext>
          </c:extLst>
        </c:ser>
        <c:ser>
          <c:idx val="1"/>
          <c:order val="1"/>
          <c:tx>
            <c:strRef>
              <c:f>'1_galvenie_rādītāji'!$A$6</c:f>
              <c:strCache>
                <c:ptCount val="1"/>
                <c:pt idx="0">
                  <c:v>Pašvaldību sektors</c:v>
                </c:pt>
              </c:strCache>
            </c:strRef>
          </c:tx>
          <c:spPr>
            <a:solidFill>
              <a:srgbClr val="33CCC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('1_galvenie_rādītāji'!$D$4,'1_galvenie_rādītāji'!$F$4,'1_galvenie_rādītāji'!$H$4)</c:f>
              <c:strCache>
                <c:ptCount val="2"/>
                <c:pt idx="0">
                  <c:v>3.panta izņēmumi (%)</c:v>
                </c:pt>
                <c:pt idx="1">
                  <c:v>5.panta izņēmumi (%)</c:v>
                </c:pt>
              </c:strCache>
            </c:strRef>
          </c:cat>
          <c:val>
            <c:numRef>
              <c:f>('1_galvenie_rādītāji'!$D$6,'1_galvenie_rādītāji'!$F$6,'1_galvenie_rādītāji'!$H$6)</c:f>
              <c:numCache>
                <c:formatCode>0%</c:formatCode>
                <c:ptCount val="3"/>
                <c:pt idx="0">
                  <c:v>5.268389662027833E-2</c:v>
                </c:pt>
                <c:pt idx="1">
                  <c:v>9.7415506958250492E-2</c:v>
                </c:pt>
              </c:numCache>
            </c:numRef>
          </c:val>
          <c:extLst>
            <c:ext xmlns:c16="http://schemas.microsoft.com/office/drawing/2014/chart" uri="{C3380CC4-5D6E-409C-BE32-E72D297353CC}">
              <c16:uniqueId val="{00000001-26C6-44E7-81AA-F328C1027273}"/>
            </c:ext>
          </c:extLst>
        </c:ser>
        <c:dLbls>
          <c:showLegendKey val="0"/>
          <c:showVal val="0"/>
          <c:showCatName val="0"/>
          <c:showSerName val="0"/>
          <c:showPercent val="0"/>
          <c:showBubbleSize val="0"/>
        </c:dLbls>
        <c:gapWidth val="150"/>
        <c:axId val="259893888"/>
        <c:axId val="259907968"/>
      </c:barChart>
      <c:catAx>
        <c:axId val="259893888"/>
        <c:scaling>
          <c:orientation val="minMax"/>
        </c:scaling>
        <c:delete val="0"/>
        <c:axPos val="b"/>
        <c:numFmt formatCode="General" sourceLinked="0"/>
        <c:majorTickMark val="none"/>
        <c:minorTickMark val="none"/>
        <c:tickLblPos val="nextTo"/>
        <c:crossAx val="259907968"/>
        <c:crosses val="autoZero"/>
        <c:auto val="1"/>
        <c:lblAlgn val="ctr"/>
        <c:lblOffset val="100"/>
        <c:noMultiLvlLbl val="0"/>
      </c:catAx>
      <c:valAx>
        <c:axId val="259907968"/>
        <c:scaling>
          <c:orientation val="minMax"/>
        </c:scaling>
        <c:delete val="0"/>
        <c:axPos val="l"/>
        <c:majorGridlines/>
        <c:numFmt formatCode="0%" sourceLinked="1"/>
        <c:majorTickMark val="none"/>
        <c:minorTickMark val="none"/>
        <c:tickLblPos val="nextTo"/>
        <c:crossAx val="259893888"/>
        <c:crosses val="autoZero"/>
        <c:crossBetween val="between"/>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lv-LV" sz="1200"/>
              <a:t>Publisko iepirkumu likuma piemērošanas</a:t>
            </a:r>
            <a:r>
              <a:rPr lang="lv-LV" sz="1200" baseline="0"/>
              <a:t> izņēmumi</a:t>
            </a:r>
          </a:p>
        </c:rich>
      </c:tx>
      <c:overlay val="0"/>
    </c:title>
    <c:autoTitleDeleted val="0"/>
    <c:plotArea>
      <c:layout/>
      <c:barChart>
        <c:barDir val="col"/>
        <c:grouping val="clustered"/>
        <c:varyColors val="0"/>
        <c:ser>
          <c:idx val="1"/>
          <c:order val="1"/>
          <c:tx>
            <c:strRef>
              <c:f>'1_galvenie_rādītāji'!$Q$17</c:f>
              <c:strCache>
                <c:ptCount val="1"/>
                <c:pt idx="0">
                  <c:v>Noslēgto iepirkuma līgumu summa (EUR) bez PVN</c:v>
                </c:pt>
              </c:strCache>
            </c:strRef>
          </c:tx>
          <c:spPr>
            <a:solidFill>
              <a:srgbClr val="7BD5F5"/>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'1_galvenie_rādītāji'!$R$15:$S$15</c:f>
              <c:strCache>
                <c:ptCount val="2"/>
                <c:pt idx="0">
                  <c:v>3.pants</c:v>
                </c:pt>
                <c:pt idx="1">
                  <c:v>5.pants</c:v>
                </c:pt>
              </c:strCache>
            </c:strRef>
          </c:cat>
          <c:val>
            <c:numRef>
              <c:f>'1_galvenie_rādītāji'!$R$17:$S$17</c:f>
              <c:numCache>
                <c:formatCode>#,##0</c:formatCode>
                <c:ptCount val="2"/>
                <c:pt idx="0">
                  <c:v>49535733</c:v>
                </c:pt>
                <c:pt idx="1">
                  <c:v>20977709</c:v>
                </c:pt>
              </c:numCache>
            </c:numRef>
          </c:val>
          <c:extLst>
            <c:ext xmlns:c16="http://schemas.microsoft.com/office/drawing/2014/chart" uri="{C3380CC4-5D6E-409C-BE32-E72D297353CC}">
              <c16:uniqueId val="{00000000-1C7D-4826-8C2F-A15E10BE64A5}"/>
            </c:ext>
          </c:extLst>
        </c:ser>
        <c:dLbls>
          <c:showLegendKey val="0"/>
          <c:showVal val="0"/>
          <c:showCatName val="0"/>
          <c:showSerName val="0"/>
          <c:showPercent val="0"/>
          <c:showBubbleSize val="0"/>
        </c:dLbls>
        <c:gapWidth val="150"/>
        <c:axId val="260278144"/>
        <c:axId val="260279680"/>
      </c:barChart>
      <c:scatterChart>
        <c:scatterStyle val="lineMarker"/>
        <c:varyColors val="0"/>
        <c:ser>
          <c:idx val="0"/>
          <c:order val="0"/>
          <c:tx>
            <c:strRef>
              <c:f>'1_galvenie_rādītāji'!$Q$16</c:f>
              <c:strCache>
                <c:ptCount val="1"/>
                <c:pt idx="0">
                  <c:v>Noslēgto iepirkuma līgumu skaits</c:v>
                </c:pt>
              </c:strCache>
            </c:strRef>
          </c:tx>
          <c:spPr>
            <a:ln w="28575">
              <a:noFill/>
            </a:ln>
          </c:spPr>
          <c:marker>
            <c:symbol val="dash"/>
            <c:size val="18"/>
            <c:spPr>
              <a:solidFill>
                <a:srgbClr val="210DB3"/>
              </a:solidFill>
              <a:ln>
                <a:solidFill>
                  <a:srgbClr val="0070C0"/>
                </a:solidFill>
              </a:ln>
            </c:spPr>
          </c:marker>
          <c:dPt>
            <c:idx val="1"/>
            <c:marker>
              <c:spPr>
                <a:solidFill>
                  <a:srgbClr val="210DB3"/>
                </a:solidFill>
                <a:ln>
                  <a:solidFill>
                    <a:srgbClr val="210DB3"/>
                  </a:solidFill>
                </a:ln>
              </c:spPr>
            </c:marker>
            <c:bubble3D val="0"/>
            <c:extLst>
              <c:ext xmlns:c16="http://schemas.microsoft.com/office/drawing/2014/chart" uri="{C3380CC4-5D6E-409C-BE32-E72D297353CC}">
                <c16:uniqueId val="{00000002-1C7D-4826-8C2F-A15E10BE64A5}"/>
              </c:ext>
            </c:extLst>
          </c:dPt>
          <c:dLbls>
            <c:dLbl>
              <c:idx val="0"/>
              <c:layout>
                <c:manualLayout>
                  <c:x val="-1.3889107611548556E-2"/>
                  <c:y val="-4.62962962962962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7D-4826-8C2F-A15E10BE64A5}"/>
                </c:ext>
              </c:extLst>
            </c:dLbl>
            <c:dLbl>
              <c:idx val="1"/>
              <c:layout>
                <c:manualLayout>
                  <c:x val="-1.3888888888888888E-2"/>
                  <c:y val="-3.240740740740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C7D-4826-8C2F-A15E10BE64A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strRef>
              <c:f>'1_galvenie_rādītāji'!$R$15:$S$15</c:f>
              <c:strCache>
                <c:ptCount val="2"/>
                <c:pt idx="0">
                  <c:v>3.pants</c:v>
                </c:pt>
                <c:pt idx="1">
                  <c:v>5.pants</c:v>
                </c:pt>
              </c:strCache>
            </c:strRef>
          </c:xVal>
          <c:yVal>
            <c:numRef>
              <c:f>'1_galvenie_rādītāji'!$R$16:$S$16</c:f>
              <c:numCache>
                <c:formatCode>General</c:formatCode>
                <c:ptCount val="2"/>
                <c:pt idx="0">
                  <c:v>675</c:v>
                </c:pt>
                <c:pt idx="1">
                  <c:v>11983</c:v>
                </c:pt>
              </c:numCache>
            </c:numRef>
          </c:yVal>
          <c:smooth val="0"/>
          <c:extLst>
            <c:ext xmlns:c16="http://schemas.microsoft.com/office/drawing/2014/chart" uri="{C3380CC4-5D6E-409C-BE32-E72D297353CC}">
              <c16:uniqueId val="{00000003-1C7D-4826-8C2F-A15E10BE64A5}"/>
            </c:ext>
          </c:extLst>
        </c:ser>
        <c:dLbls>
          <c:showLegendKey val="0"/>
          <c:showVal val="0"/>
          <c:showCatName val="0"/>
          <c:showSerName val="0"/>
          <c:showPercent val="0"/>
          <c:showBubbleSize val="0"/>
        </c:dLbls>
        <c:axId val="260291200"/>
        <c:axId val="260289664"/>
      </c:scatterChart>
      <c:catAx>
        <c:axId val="260278144"/>
        <c:scaling>
          <c:orientation val="minMax"/>
        </c:scaling>
        <c:delete val="0"/>
        <c:axPos val="b"/>
        <c:numFmt formatCode="General" sourceLinked="0"/>
        <c:majorTickMark val="none"/>
        <c:minorTickMark val="none"/>
        <c:tickLblPos val="nextTo"/>
        <c:crossAx val="260279680"/>
        <c:crosses val="autoZero"/>
        <c:auto val="1"/>
        <c:lblAlgn val="ctr"/>
        <c:lblOffset val="100"/>
        <c:noMultiLvlLbl val="0"/>
      </c:catAx>
      <c:valAx>
        <c:axId val="260279680"/>
        <c:scaling>
          <c:orientation val="minMax"/>
        </c:scaling>
        <c:delete val="0"/>
        <c:axPos val="l"/>
        <c:majorGridlines/>
        <c:numFmt formatCode="#,##0" sourceLinked="1"/>
        <c:majorTickMark val="none"/>
        <c:minorTickMark val="none"/>
        <c:tickLblPos val="nextTo"/>
        <c:crossAx val="260278144"/>
        <c:crosses val="autoZero"/>
        <c:crossBetween val="between"/>
      </c:valAx>
      <c:valAx>
        <c:axId val="260289664"/>
        <c:scaling>
          <c:orientation val="minMax"/>
        </c:scaling>
        <c:delete val="0"/>
        <c:axPos val="r"/>
        <c:numFmt formatCode="General" sourceLinked="1"/>
        <c:majorTickMark val="out"/>
        <c:minorTickMark val="none"/>
        <c:tickLblPos val="nextTo"/>
        <c:crossAx val="260291200"/>
        <c:crosses val="max"/>
        <c:crossBetween val="midCat"/>
      </c:valAx>
      <c:valAx>
        <c:axId val="260291200"/>
        <c:scaling>
          <c:orientation val="minMax"/>
        </c:scaling>
        <c:delete val="1"/>
        <c:axPos val="b"/>
        <c:numFmt formatCode="General" sourceLinked="1"/>
        <c:majorTickMark val="out"/>
        <c:minorTickMark val="none"/>
        <c:tickLblPos val="nextTo"/>
        <c:crossAx val="260289664"/>
        <c:crosses val="autoZero"/>
        <c:crossBetween val="midCat"/>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'1_galvenie_rādītāji'!$B$25</c:f>
              <c:strCache>
                <c:ptCount val="1"/>
                <c:pt idx="0">
                  <c:v>Faktiski izlietotie naudas līdzekļi (EUR) ar PVN</c:v>
                </c:pt>
              </c:strCache>
            </c:strRef>
          </c:tx>
          <c:spPr>
            <a:solidFill>
              <a:schemeClr val="accent5">
                <a:lumMod val="75000"/>
              </a:schemeClr>
            </a:solidFill>
          </c:spPr>
          <c:invertIfNegative val="0"/>
          <c:dLbls>
            <c:dLbl>
              <c:idx val="0"/>
              <c:layout>
                <c:manualLayout>
                  <c:x val="9.1795754446356848E-3"/>
                  <c:y val="2.09314460530709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6F5-456D-891F-B7B4688CDC21}"/>
                </c:ext>
              </c:extLst>
            </c:dLbl>
            <c:dLbl>
              <c:idx val="1"/>
              <c:layout>
                <c:manualLayout>
                  <c:x val="2.2948938611588371E-3"/>
                  <c:y val="1.67451568424567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6F5-456D-891F-B7B4688CDC2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'1_galvenie_rādītāji'!$A$26:$A$27</c:f>
              <c:strCache>
                <c:ptCount val="2"/>
                <c:pt idx="0">
                  <c:v>Valsts sektors</c:v>
                </c:pt>
                <c:pt idx="1">
                  <c:v>Pašvaldību sektors</c:v>
                </c:pt>
              </c:strCache>
            </c:strRef>
          </c:cat>
          <c:val>
            <c:numRef>
              <c:f>'1_galvenie_rādītāji'!$B$26:$B$27</c:f>
              <c:numCache>
                <c:formatCode>#,##0</c:formatCode>
                <c:ptCount val="2"/>
                <c:pt idx="0">
                  <c:v>1705750516</c:v>
                </c:pt>
                <c:pt idx="1">
                  <c:v>1413928723</c:v>
                </c:pt>
              </c:numCache>
            </c:numRef>
          </c:val>
          <c:extLst>
            <c:ext xmlns:c16="http://schemas.microsoft.com/office/drawing/2014/chart" uri="{C3380CC4-5D6E-409C-BE32-E72D297353CC}">
              <c16:uniqueId val="{00000000-A858-4668-9E90-506C4FCC9C39}"/>
            </c:ext>
          </c:extLst>
        </c:ser>
        <c:ser>
          <c:idx val="1"/>
          <c:order val="1"/>
          <c:tx>
            <c:strRef>
              <c:f>'1_galvenie_rādītāji'!$C$25</c:f>
              <c:strCache>
                <c:ptCount val="1"/>
                <c:pt idx="0">
                  <c:v>T.sk. maksājumi, izmantojot elektronisko iepirkumu sistēmu (EUR) ar PVN</c:v>
                </c:pt>
              </c:strCache>
            </c:strRef>
          </c:tx>
          <c:spPr>
            <a:solidFill>
              <a:srgbClr val="66FFFF"/>
            </a:solidFill>
          </c:spPr>
          <c:invertIfNegative val="0"/>
          <c:dLbls>
            <c:dLbl>
              <c:idx val="0"/>
              <c:layout>
                <c:manualLayout>
                  <c:x val="1.980198019801980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58-4668-9E90-506C4FCC9C39}"/>
                </c:ext>
              </c:extLst>
            </c:dLbl>
            <c:dLbl>
              <c:idx val="1"/>
              <c:layout>
                <c:manualLayout>
                  <c:x val="1.980198019801980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58-4668-9E90-506C4FCC9C3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'1_galvenie_rādītāji'!$A$26:$A$27</c:f>
              <c:strCache>
                <c:ptCount val="2"/>
                <c:pt idx="0">
                  <c:v>Valsts sektors</c:v>
                </c:pt>
                <c:pt idx="1">
                  <c:v>Pašvaldību sektors</c:v>
                </c:pt>
              </c:strCache>
            </c:strRef>
          </c:cat>
          <c:val>
            <c:numRef>
              <c:f>'1_galvenie_rādītāji'!$C$26:$C$27</c:f>
              <c:numCache>
                <c:formatCode>#,##0</c:formatCode>
                <c:ptCount val="2"/>
                <c:pt idx="0">
                  <c:v>78586065</c:v>
                </c:pt>
                <c:pt idx="1">
                  <c:v>40490573</c:v>
                </c:pt>
              </c:numCache>
            </c:numRef>
          </c:val>
          <c:extLst>
            <c:ext xmlns:c16="http://schemas.microsoft.com/office/drawing/2014/chart" uri="{C3380CC4-5D6E-409C-BE32-E72D297353CC}">
              <c16:uniqueId val="{00000003-A858-4668-9E90-506C4FCC9C39}"/>
            </c:ext>
          </c:extLst>
        </c:ser>
        <c:dLbls>
          <c:showLegendKey val="0"/>
          <c:showVal val="0"/>
          <c:showCatName val="0"/>
          <c:showSerName val="0"/>
          <c:showPercent val="0"/>
          <c:showBubbleSize val="0"/>
        </c:dLbls>
        <c:gapWidth val="150"/>
        <c:axId val="260598400"/>
        <c:axId val="260604288"/>
      </c:barChart>
      <c:catAx>
        <c:axId val="260598400"/>
        <c:scaling>
          <c:orientation val="minMax"/>
        </c:scaling>
        <c:delete val="0"/>
        <c:axPos val="b"/>
        <c:numFmt formatCode="General" sourceLinked="0"/>
        <c:majorTickMark val="out"/>
        <c:minorTickMark val="none"/>
        <c:tickLblPos val="nextTo"/>
        <c:crossAx val="260604288"/>
        <c:crosses val="autoZero"/>
        <c:auto val="1"/>
        <c:lblAlgn val="ctr"/>
        <c:lblOffset val="100"/>
        <c:noMultiLvlLbl val="0"/>
      </c:catAx>
      <c:valAx>
        <c:axId val="260604288"/>
        <c:scaling>
          <c:orientation val="minMax"/>
        </c:scaling>
        <c:delete val="0"/>
        <c:axPos val="l"/>
        <c:majorGridlines/>
        <c:numFmt formatCode="#,##0" sourceLinked="1"/>
        <c:majorTickMark val="out"/>
        <c:minorTickMark val="none"/>
        <c:tickLblPos val="nextTo"/>
        <c:crossAx val="260598400"/>
        <c:crosses val="autoZero"/>
        <c:crossBetween val="between"/>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Noslēgto iepirkuma līgumu skaits</a:t>
            </a:r>
          </a:p>
        </c:rich>
      </c:tx>
      <c:overlay val="0"/>
    </c:title>
    <c:autoTitleDeleted val="0"/>
    <c:plotArea>
      <c:layout>
        <c:manualLayout>
          <c:layoutTarget val="inner"/>
          <c:xMode val="edge"/>
          <c:yMode val="edge"/>
          <c:x val="0.15081364829396326"/>
          <c:y val="0.30015685828056027"/>
          <c:w val="0.41193592180287808"/>
          <c:h val="0.60052406724738028"/>
        </c:manualLayout>
      </c:layout>
      <c:pieChart>
        <c:varyColors val="1"/>
        <c:ser>
          <c:idx val="0"/>
          <c:order val="0"/>
          <c:tx>
            <c:strRef>
              <c:f>'2_3_panta_izņēmumi'!$B$55</c:f>
              <c:strCache>
                <c:ptCount val="1"/>
                <c:pt idx="0">
                  <c:v>Noslēgto iepirkuma līgumu skaits</c:v>
                </c:pt>
              </c:strCache>
            </c:strRef>
          </c:tx>
          <c:dPt>
            <c:idx val="0"/>
            <c:bubble3D val="0"/>
            <c:spPr>
              <a:solidFill>
                <a:srgbClr val="00B050"/>
              </a:solidFill>
            </c:spPr>
            <c:extLst>
              <c:ext xmlns:c16="http://schemas.microsoft.com/office/drawing/2014/chart" uri="{C3380CC4-5D6E-409C-BE32-E72D297353CC}">
                <c16:uniqueId val="{00000001-B6B3-41DA-81A9-BE24B0FAFE5A}"/>
              </c:ext>
            </c:extLst>
          </c:dPt>
          <c:dPt>
            <c:idx val="1"/>
            <c:bubble3D val="0"/>
            <c:spPr>
              <a:solidFill>
                <a:srgbClr val="84E43C"/>
              </a:solidFill>
            </c:spPr>
            <c:extLst>
              <c:ext xmlns:c16="http://schemas.microsoft.com/office/drawing/2014/chart" uri="{C3380CC4-5D6E-409C-BE32-E72D297353CC}">
                <c16:uniqueId val="{00000003-B6B3-41DA-81A9-BE24B0FAFE5A}"/>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'2_3_panta_izņēmumi'!$A$56:$A$57</c:f>
              <c:strCache>
                <c:ptCount val="2"/>
                <c:pt idx="0">
                  <c:v>Valsts sektors</c:v>
                </c:pt>
                <c:pt idx="1">
                  <c:v>Pašvaldību sektors</c:v>
                </c:pt>
              </c:strCache>
            </c:strRef>
          </c:cat>
          <c:val>
            <c:numRef>
              <c:f>'2_3_panta_izņēmumi'!$B$56:$B$57</c:f>
              <c:numCache>
                <c:formatCode>#,##0</c:formatCode>
                <c:ptCount val="2"/>
                <c:pt idx="0" formatCode="General">
                  <c:v>390</c:v>
                </c:pt>
                <c:pt idx="1">
                  <c:v>285</c:v>
                </c:pt>
              </c:numCache>
            </c:numRef>
          </c:val>
          <c:extLst>
            <c:ext xmlns:c16="http://schemas.microsoft.com/office/drawing/2014/chart" uri="{C3380CC4-5D6E-409C-BE32-E72D297353CC}">
              <c16:uniqueId val="{00000004-B6B3-41DA-81A9-BE24B0FAFE5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Noslēgto iepirkuma līgumu summa (EUR) bez PVN</a:t>
            </a:r>
          </a:p>
        </c:rich>
      </c:tx>
      <c:overlay val="0"/>
    </c:title>
    <c:autoTitleDeleted val="0"/>
    <c:plotArea>
      <c:layout>
        <c:manualLayout>
          <c:layoutTarget val="inner"/>
          <c:xMode val="edge"/>
          <c:yMode val="edge"/>
          <c:x val="0.14908500298848781"/>
          <c:y val="0.3049444097420263"/>
          <c:w val="0.41067487851147322"/>
          <c:h val="0.59573651578591424"/>
        </c:manualLayout>
      </c:layout>
      <c:pieChart>
        <c:varyColors val="1"/>
        <c:ser>
          <c:idx val="0"/>
          <c:order val="0"/>
          <c:tx>
            <c:strRef>
              <c:f>'2_3_panta_izņēmumi'!$C$55</c:f>
              <c:strCache>
                <c:ptCount val="1"/>
                <c:pt idx="0">
                  <c:v>Noslēgto iepirkuma līgumu summa (EUR) bez PVN</c:v>
                </c:pt>
              </c:strCache>
            </c:strRef>
          </c:tx>
          <c:dPt>
            <c:idx val="0"/>
            <c:bubble3D val="0"/>
            <c:spPr>
              <a:solidFill>
                <a:srgbClr val="00B050"/>
              </a:solidFill>
            </c:spPr>
            <c:extLst>
              <c:ext xmlns:c16="http://schemas.microsoft.com/office/drawing/2014/chart" uri="{C3380CC4-5D6E-409C-BE32-E72D297353CC}">
                <c16:uniqueId val="{00000001-5EE7-4CD7-B111-CFBEF8F94220}"/>
              </c:ext>
            </c:extLst>
          </c:dPt>
          <c:dPt>
            <c:idx val="1"/>
            <c:bubble3D val="0"/>
            <c:spPr>
              <a:solidFill>
                <a:srgbClr val="84E43C"/>
              </a:solidFill>
            </c:spPr>
            <c:extLst>
              <c:ext xmlns:c16="http://schemas.microsoft.com/office/drawing/2014/chart" uri="{C3380CC4-5D6E-409C-BE32-E72D297353CC}">
                <c16:uniqueId val="{00000003-5EE7-4CD7-B111-CFBEF8F94220}"/>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'2_3_panta_izņēmumi'!$A$56:$A$57</c:f>
              <c:strCache>
                <c:ptCount val="2"/>
                <c:pt idx="0">
                  <c:v>Valsts sektors</c:v>
                </c:pt>
                <c:pt idx="1">
                  <c:v>Pašvaldību sektors</c:v>
                </c:pt>
              </c:strCache>
            </c:strRef>
          </c:cat>
          <c:val>
            <c:numRef>
              <c:f>'2_3_panta_izņēmumi'!$C$56:$C$57</c:f>
              <c:numCache>
                <c:formatCode>#,##0</c:formatCode>
                <c:ptCount val="2"/>
                <c:pt idx="0">
                  <c:v>34214498</c:v>
                </c:pt>
                <c:pt idx="1">
                  <c:v>15321235</c:v>
                </c:pt>
              </c:numCache>
            </c:numRef>
          </c:val>
          <c:extLst>
            <c:ext xmlns:c16="http://schemas.microsoft.com/office/drawing/2014/chart" uri="{C3380CC4-5D6E-409C-BE32-E72D297353CC}">
              <c16:uniqueId val="{00000004-5EE7-4CD7-B111-CFBEF8F94220}"/>
            </c:ext>
          </c:extLst>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lv-LV"/>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 </a:t>
            </a:r>
            <a:r>
              <a:rPr lang="en-US" sz="1200"/>
              <a:t>Pārskatu skaits</a:t>
            </a:r>
          </a:p>
        </c:rich>
      </c:tx>
      <c:overlay val="0"/>
    </c:title>
    <c:autoTitleDeleted val="0"/>
    <c:plotArea>
      <c:layout/>
      <c:barChart>
        <c:barDir val="col"/>
        <c:grouping val="clustered"/>
        <c:varyColors val="0"/>
        <c:ser>
          <c:idx val="0"/>
          <c:order val="0"/>
          <c:tx>
            <c:strRef>
              <c:f>'2_3_panta_izņēmumi'!$B$66</c:f>
              <c:strCache>
                <c:ptCount val="1"/>
                <c:pt idx="0">
                  <c:v> Pārskatu skaits</c:v>
                </c:pt>
              </c:strCache>
            </c:strRef>
          </c:tx>
          <c:invertIfNegative val="0"/>
          <c:dPt>
            <c:idx val="0"/>
            <c:invertIfNegative val="0"/>
            <c:bubble3D val="0"/>
            <c:spPr>
              <a:solidFill>
                <a:srgbClr val="00B050"/>
              </a:solidFill>
            </c:spPr>
            <c:extLst>
              <c:ext xmlns:c16="http://schemas.microsoft.com/office/drawing/2014/chart" uri="{C3380CC4-5D6E-409C-BE32-E72D297353CC}">
                <c16:uniqueId val="{00000001-6222-49A7-BB6C-B971B0C47F65}"/>
              </c:ext>
            </c:extLst>
          </c:dPt>
          <c:dPt>
            <c:idx val="1"/>
            <c:invertIfNegative val="0"/>
            <c:bubble3D val="0"/>
            <c:spPr>
              <a:solidFill>
                <a:srgbClr val="84E43C"/>
              </a:solidFill>
            </c:spPr>
            <c:extLst>
              <c:ext xmlns:c16="http://schemas.microsoft.com/office/drawing/2014/chart" uri="{C3380CC4-5D6E-409C-BE32-E72D297353CC}">
                <c16:uniqueId val="{00000003-6222-49A7-BB6C-B971B0C47F65}"/>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'2_3_panta_izņēmumi'!$A$67:$A$68</c:f>
              <c:strCache>
                <c:ptCount val="2"/>
                <c:pt idx="0">
                  <c:v>Valsts sektors</c:v>
                </c:pt>
                <c:pt idx="1">
                  <c:v>Pašvaldību sektors</c:v>
                </c:pt>
              </c:strCache>
            </c:strRef>
          </c:cat>
          <c:val>
            <c:numRef>
              <c:f>'2_3_panta_izņēmumi'!$B$67:$B$68</c:f>
              <c:numCache>
                <c:formatCode>General</c:formatCode>
                <c:ptCount val="2"/>
                <c:pt idx="0">
                  <c:v>54</c:v>
                </c:pt>
                <c:pt idx="1">
                  <c:v>53</c:v>
                </c:pt>
              </c:numCache>
            </c:numRef>
          </c:val>
          <c:extLst>
            <c:ext xmlns:c16="http://schemas.microsoft.com/office/drawing/2014/chart" uri="{C3380CC4-5D6E-409C-BE32-E72D297353CC}">
              <c16:uniqueId val="{00000004-6222-49A7-BB6C-B971B0C47F65}"/>
            </c:ext>
          </c:extLst>
        </c:ser>
        <c:dLbls>
          <c:showLegendKey val="0"/>
          <c:showVal val="0"/>
          <c:showCatName val="0"/>
          <c:showSerName val="0"/>
          <c:showPercent val="0"/>
          <c:showBubbleSize val="0"/>
        </c:dLbls>
        <c:gapWidth val="150"/>
        <c:axId val="259396736"/>
        <c:axId val="259398272"/>
      </c:barChart>
      <c:catAx>
        <c:axId val="259396736"/>
        <c:scaling>
          <c:orientation val="minMax"/>
        </c:scaling>
        <c:delete val="0"/>
        <c:axPos val="b"/>
        <c:numFmt formatCode="General" sourceLinked="0"/>
        <c:majorTickMark val="out"/>
        <c:minorTickMark val="none"/>
        <c:tickLblPos val="nextTo"/>
        <c:crossAx val="259398272"/>
        <c:crosses val="autoZero"/>
        <c:auto val="1"/>
        <c:lblAlgn val="ctr"/>
        <c:lblOffset val="100"/>
        <c:noMultiLvlLbl val="0"/>
      </c:catAx>
      <c:valAx>
        <c:axId val="259398272"/>
        <c:scaling>
          <c:orientation val="minMax"/>
          <c:max val="60"/>
          <c:min val="0"/>
        </c:scaling>
        <c:delete val="0"/>
        <c:axPos val="l"/>
        <c:majorGridlines/>
        <c:numFmt formatCode="General" sourceLinked="1"/>
        <c:majorTickMark val="out"/>
        <c:minorTickMark val="none"/>
        <c:tickLblPos val="nextTo"/>
        <c:crossAx val="259396736"/>
        <c:crosses val="autoZero"/>
        <c:crossBetween val="between"/>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Noslēgto iepirkuma līgumu skaits</a:t>
            </a:r>
          </a:p>
        </c:rich>
      </c:tx>
      <c:overlay val="0"/>
    </c:title>
    <c:autoTitleDeleted val="0"/>
    <c:plotArea>
      <c:layout/>
      <c:pieChart>
        <c:varyColors val="1"/>
        <c:ser>
          <c:idx val="0"/>
          <c:order val="0"/>
          <c:tx>
            <c:strRef>
              <c:f>'2_5_panta_izņēmumi'!$B$46</c:f>
              <c:strCache>
                <c:ptCount val="1"/>
                <c:pt idx="0">
                  <c:v>Noslēgto iepirkuma līgumu skaits</c:v>
                </c:pt>
              </c:strCache>
            </c:strRef>
          </c:tx>
          <c:spPr>
            <a:solidFill>
              <a:srgbClr val="92D050"/>
            </a:solidFill>
          </c:spPr>
          <c:dPt>
            <c:idx val="0"/>
            <c:bubble3D val="0"/>
            <c:spPr>
              <a:solidFill>
                <a:srgbClr val="1F8529"/>
              </a:solidFill>
            </c:spPr>
            <c:extLst>
              <c:ext xmlns:c16="http://schemas.microsoft.com/office/drawing/2014/chart" uri="{C3380CC4-5D6E-409C-BE32-E72D297353CC}">
                <c16:uniqueId val="{00000001-CBA0-4091-8A10-D30FB3FB49F5}"/>
              </c:ext>
            </c:extLst>
          </c:dPt>
          <c:dPt>
            <c:idx val="1"/>
            <c:bubble3D val="0"/>
            <c:spPr>
              <a:solidFill>
                <a:srgbClr val="76B56B"/>
              </a:solidFill>
            </c:spPr>
            <c:extLst>
              <c:ext xmlns:c16="http://schemas.microsoft.com/office/drawing/2014/chart" uri="{C3380CC4-5D6E-409C-BE32-E72D297353CC}">
                <c16:uniqueId val="{00000002-489B-4CD0-AB33-A33C6106F0CD}"/>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'2_5_panta_izņēmumi'!$A$47:$A$48</c:f>
              <c:strCache>
                <c:ptCount val="2"/>
                <c:pt idx="0">
                  <c:v>Valsts sektors</c:v>
                </c:pt>
                <c:pt idx="1">
                  <c:v>Pašvaldību sektors</c:v>
                </c:pt>
              </c:strCache>
            </c:strRef>
          </c:cat>
          <c:val>
            <c:numRef>
              <c:f>'2_5_panta_izņēmumi'!$B$47:$B$48</c:f>
              <c:numCache>
                <c:formatCode>General</c:formatCode>
                <c:ptCount val="2"/>
                <c:pt idx="0">
                  <c:v>8269</c:v>
                </c:pt>
                <c:pt idx="1">
                  <c:v>3714</c:v>
                </c:pt>
              </c:numCache>
            </c:numRef>
          </c:val>
          <c:extLst>
            <c:ext xmlns:c16="http://schemas.microsoft.com/office/drawing/2014/chart" uri="{C3380CC4-5D6E-409C-BE32-E72D297353CC}">
              <c16:uniqueId val="{00000002-CBA0-4091-8A10-D30FB3FB49F5}"/>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71519400191255167"/>
          <c:y val="0.43502312515204689"/>
          <c:w val="0.26930212211845611"/>
          <c:h val="0.21442768315912641"/>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Noslēgto iepirkuma līgumu summa (EUR) bez PVN</a:t>
            </a:r>
          </a:p>
        </c:rich>
      </c:tx>
      <c:overlay val="0"/>
    </c:title>
    <c:autoTitleDeleted val="0"/>
    <c:plotArea>
      <c:layout>
        <c:manualLayout>
          <c:layoutTarget val="inner"/>
          <c:xMode val="edge"/>
          <c:yMode val="edge"/>
          <c:x val="0.11498854043717337"/>
          <c:y val="0.23567908675902216"/>
          <c:w val="0.42604633705150508"/>
          <c:h val="0.66735328660035964"/>
        </c:manualLayout>
      </c:layout>
      <c:pieChart>
        <c:varyColors val="1"/>
        <c:ser>
          <c:idx val="0"/>
          <c:order val="0"/>
          <c:tx>
            <c:strRef>
              <c:f>'2_5_panta_izņēmumi'!$C$46</c:f>
              <c:strCache>
                <c:ptCount val="1"/>
                <c:pt idx="0">
                  <c:v>Noslēgto iepirkuma līgumu summa (EUR) bez PVN</c:v>
                </c:pt>
              </c:strCache>
            </c:strRef>
          </c:tx>
          <c:dPt>
            <c:idx val="0"/>
            <c:bubble3D val="0"/>
            <c:spPr>
              <a:solidFill>
                <a:srgbClr val="1F8529"/>
              </a:solidFill>
            </c:spPr>
            <c:extLst>
              <c:ext xmlns:c16="http://schemas.microsoft.com/office/drawing/2014/chart" uri="{C3380CC4-5D6E-409C-BE32-E72D297353CC}">
                <c16:uniqueId val="{00000001-D1BD-42EA-AD23-E694DA1D9181}"/>
              </c:ext>
            </c:extLst>
          </c:dPt>
          <c:dPt>
            <c:idx val="1"/>
            <c:bubble3D val="0"/>
            <c:spPr>
              <a:solidFill>
                <a:srgbClr val="76B56B"/>
              </a:solidFill>
            </c:spPr>
            <c:extLst>
              <c:ext xmlns:c16="http://schemas.microsoft.com/office/drawing/2014/chart" uri="{C3380CC4-5D6E-409C-BE32-E72D297353CC}">
                <c16:uniqueId val="{00000003-D1BD-42EA-AD23-E694DA1D9181}"/>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'2_5_panta_izņēmumi'!$A$47:$A$48</c:f>
              <c:strCache>
                <c:ptCount val="2"/>
                <c:pt idx="0">
                  <c:v>Valsts sektors</c:v>
                </c:pt>
                <c:pt idx="1">
                  <c:v>Pašvaldību sektors</c:v>
                </c:pt>
              </c:strCache>
            </c:strRef>
          </c:cat>
          <c:val>
            <c:numRef>
              <c:f>'2_5_panta_izņēmumi'!$C$47:$C$48</c:f>
              <c:numCache>
                <c:formatCode>#,##0</c:formatCode>
                <c:ptCount val="2"/>
                <c:pt idx="0">
                  <c:v>14410489</c:v>
                </c:pt>
                <c:pt idx="1">
                  <c:v>6567220</c:v>
                </c:pt>
              </c:numCache>
            </c:numRef>
          </c:val>
          <c:extLst>
            <c:ext xmlns:c16="http://schemas.microsoft.com/office/drawing/2014/chart" uri="{C3380CC4-5D6E-409C-BE32-E72D297353CC}">
              <c16:uniqueId val="{00000004-D1BD-42EA-AD23-E694DA1D9181}"/>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 </a:t>
            </a:r>
            <a:r>
              <a:rPr lang="en-US" sz="1200"/>
              <a:t>Pārskatu skaits</a:t>
            </a:r>
          </a:p>
        </c:rich>
      </c:tx>
      <c:overlay val="0"/>
    </c:title>
    <c:autoTitleDeleted val="0"/>
    <c:plotArea>
      <c:layout/>
      <c:barChart>
        <c:barDir val="col"/>
        <c:grouping val="clustered"/>
        <c:varyColors val="0"/>
        <c:ser>
          <c:idx val="0"/>
          <c:order val="0"/>
          <c:tx>
            <c:strRef>
              <c:f>'2_5_panta_izņēmumi'!$B$57</c:f>
              <c:strCache>
                <c:ptCount val="1"/>
                <c:pt idx="0">
                  <c:v> Pārskatu skaits</c:v>
                </c:pt>
              </c:strCache>
            </c:strRef>
          </c:tx>
          <c:invertIfNegative val="0"/>
          <c:dPt>
            <c:idx val="0"/>
            <c:invertIfNegative val="0"/>
            <c:bubble3D val="0"/>
            <c:spPr>
              <a:solidFill>
                <a:srgbClr val="1F8529"/>
              </a:solidFill>
            </c:spPr>
            <c:extLst>
              <c:ext xmlns:c16="http://schemas.microsoft.com/office/drawing/2014/chart" uri="{C3380CC4-5D6E-409C-BE32-E72D297353CC}">
                <c16:uniqueId val="{00000001-89EC-45ED-9BBB-6517CE85DCDE}"/>
              </c:ext>
            </c:extLst>
          </c:dPt>
          <c:dPt>
            <c:idx val="1"/>
            <c:invertIfNegative val="0"/>
            <c:bubble3D val="0"/>
            <c:spPr>
              <a:solidFill>
                <a:srgbClr val="76B56B"/>
              </a:solidFill>
            </c:spPr>
            <c:extLst>
              <c:ext xmlns:c16="http://schemas.microsoft.com/office/drawing/2014/chart" uri="{C3380CC4-5D6E-409C-BE32-E72D297353CC}">
                <c16:uniqueId val="{00000003-89EC-45ED-9BBB-6517CE85DCDE}"/>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'2_5_panta_izņēmumi'!$A$58:$A$59</c:f>
              <c:strCache>
                <c:ptCount val="2"/>
                <c:pt idx="0">
                  <c:v>Valsts sektors</c:v>
                </c:pt>
                <c:pt idx="1">
                  <c:v>Pašvaldību sektors</c:v>
                </c:pt>
              </c:strCache>
            </c:strRef>
          </c:cat>
          <c:val>
            <c:numRef>
              <c:f>'2_5_panta_izņēmumi'!$B$58:$B$59</c:f>
              <c:numCache>
                <c:formatCode>General</c:formatCode>
                <c:ptCount val="2"/>
                <c:pt idx="0">
                  <c:v>91</c:v>
                </c:pt>
                <c:pt idx="1">
                  <c:v>98</c:v>
                </c:pt>
              </c:numCache>
            </c:numRef>
          </c:val>
          <c:extLst>
            <c:ext xmlns:c16="http://schemas.microsoft.com/office/drawing/2014/chart" uri="{C3380CC4-5D6E-409C-BE32-E72D297353CC}">
              <c16:uniqueId val="{00000004-89EC-45ED-9BBB-6517CE85DCDE}"/>
            </c:ext>
          </c:extLst>
        </c:ser>
        <c:dLbls>
          <c:showLegendKey val="0"/>
          <c:showVal val="0"/>
          <c:showCatName val="0"/>
          <c:showSerName val="0"/>
          <c:showPercent val="0"/>
          <c:showBubbleSize val="0"/>
        </c:dLbls>
        <c:gapWidth val="150"/>
        <c:axId val="260439040"/>
        <c:axId val="260453120"/>
      </c:barChart>
      <c:catAx>
        <c:axId val="260439040"/>
        <c:scaling>
          <c:orientation val="minMax"/>
        </c:scaling>
        <c:delete val="0"/>
        <c:axPos val="b"/>
        <c:numFmt formatCode="General" sourceLinked="0"/>
        <c:majorTickMark val="out"/>
        <c:minorTickMark val="none"/>
        <c:tickLblPos val="nextTo"/>
        <c:crossAx val="260453120"/>
        <c:crosses val="autoZero"/>
        <c:auto val="1"/>
        <c:lblAlgn val="ctr"/>
        <c:lblOffset val="100"/>
        <c:noMultiLvlLbl val="0"/>
      </c:catAx>
      <c:valAx>
        <c:axId val="260453120"/>
        <c:scaling>
          <c:orientation val="minMax"/>
        </c:scaling>
        <c:delete val="0"/>
        <c:axPos val="l"/>
        <c:majorGridlines/>
        <c:numFmt formatCode="General" sourceLinked="1"/>
        <c:majorTickMark val="out"/>
        <c:minorTickMark val="none"/>
        <c:tickLblPos val="nextTo"/>
        <c:crossAx val="260439040"/>
        <c:crosses val="autoZero"/>
        <c:crossBetween val="between"/>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lv-LV" sz="1200"/>
              <a:t>3.panta</a:t>
            </a:r>
            <a:r>
              <a:rPr lang="lv-LV" sz="1200" baseline="0"/>
              <a:t> piemērošana (2014.-2018.gads)</a:t>
            </a:r>
            <a:endParaRPr lang="lv-LV" sz="1200"/>
          </a:p>
        </c:rich>
      </c:tx>
      <c:overlay val="0"/>
    </c:title>
    <c:autoTitleDeleted val="0"/>
    <c:plotArea>
      <c:layout>
        <c:manualLayout>
          <c:layoutTarget val="inner"/>
          <c:xMode val="edge"/>
          <c:yMode val="edge"/>
          <c:x val="8.0222205234054475E-2"/>
          <c:y val="0.14571287079681078"/>
          <c:w val="0.56573248732257986"/>
          <c:h val="0.74924874956668153"/>
        </c:manualLayout>
      </c:layout>
      <c:lineChart>
        <c:grouping val="standard"/>
        <c:varyColors val="0"/>
        <c:ser>
          <c:idx val="0"/>
          <c:order val="0"/>
          <c:tx>
            <c:strRef>
              <c:f>'2_dinamika'!$R$4</c:f>
              <c:strCache>
                <c:ptCount val="1"/>
                <c:pt idx="0">
                  <c:v>Noslēgto līgumu skaits</c:v>
                </c:pt>
              </c:strCache>
            </c:strRef>
          </c:tx>
          <c:spPr>
            <a:ln>
              <a:solidFill>
                <a:srgbClr val="9933FF"/>
              </a:solidFill>
            </a:ln>
          </c:spPr>
          <c:marker>
            <c:spPr>
              <a:solidFill>
                <a:schemeClr val="bg2">
                  <a:lumMod val="25000"/>
                </a:schemeClr>
              </a:solidFill>
              <a:ln>
                <a:solidFill>
                  <a:srgbClr val="9933FF"/>
                </a:solidFill>
              </a:ln>
            </c:spPr>
          </c:marker>
          <c:dLbls>
            <c:dLbl>
              <c:idx val="0"/>
              <c:layout>
                <c:manualLayout>
                  <c:x val="-6.1111111111111109E-2"/>
                  <c:y val="-5.5555555555555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4E1-4F47-BCF7-27863E414619}"/>
                </c:ext>
              </c:extLst>
            </c:dLbl>
            <c:dLbl>
              <c:idx val="1"/>
              <c:layout>
                <c:manualLayout>
                  <c:x val="-6.9444444444444448E-2"/>
                  <c:y val="-4.62962962962962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4E1-4F47-BCF7-27863E414619}"/>
                </c:ext>
              </c:extLst>
            </c:dLbl>
            <c:dLbl>
              <c:idx val="2"/>
              <c:layout>
                <c:manualLayout>
                  <c:x val="-6.9444444444444448E-2"/>
                  <c:y val="-6.01851851851851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4E1-4F47-BCF7-27863E414619}"/>
                </c:ext>
              </c:extLst>
            </c:dLbl>
            <c:dLbl>
              <c:idx val="3"/>
              <c:layout>
                <c:manualLayout>
                  <c:x val="-8.611111111111111E-2"/>
                  <c:y val="-4.62962962962962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4E1-4F47-BCF7-27863E41461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'2_dinamika'!$S$3:$V$3</c:f>
              <c:numCache>
                <c:formatCode>General</c:formatCode>
                <c:ptCount val="4"/>
                <c:pt idx="0">
                  <c:v>2014</c:v>
                </c:pt>
                <c:pt idx="1">
                  <c:v>2015</c:v>
                </c:pt>
                <c:pt idx="2">
                  <c:v>2016</c:v>
                </c:pt>
                <c:pt idx="3">
                  <c:v>2017</c:v>
                </c:pt>
              </c:numCache>
            </c:numRef>
          </c:cat>
          <c:val>
            <c:numRef>
              <c:f>'2_dinamika'!$S$4:$W$4</c:f>
              <c:numCache>
                <c:formatCode>General</c:formatCode>
                <c:ptCount val="5"/>
                <c:pt idx="0">
                  <c:v>286</c:v>
                </c:pt>
                <c:pt idx="1">
                  <c:v>394</c:v>
                </c:pt>
                <c:pt idx="2">
                  <c:v>484</c:v>
                </c:pt>
                <c:pt idx="3">
                  <c:v>541</c:v>
                </c:pt>
                <c:pt idx="4">
                  <c:v>675</c:v>
                </c:pt>
              </c:numCache>
            </c:numRef>
          </c:val>
          <c:smooth val="1"/>
          <c:extLst>
            <c:ext xmlns:c16="http://schemas.microsoft.com/office/drawing/2014/chart" uri="{C3380CC4-5D6E-409C-BE32-E72D297353CC}">
              <c16:uniqueId val="{00000004-94E1-4F47-BCF7-27863E414619}"/>
            </c:ext>
          </c:extLst>
        </c:ser>
        <c:ser>
          <c:idx val="1"/>
          <c:order val="1"/>
          <c:tx>
            <c:strRef>
              <c:f>'2_dinamika'!$R$5</c:f>
              <c:strCache>
                <c:ptCount val="1"/>
                <c:pt idx="0">
                  <c:v>Noslēgto iepirkuma līgumu summa (milj.EUR) bez PVN</c:v>
                </c:pt>
              </c:strCache>
            </c:strRef>
          </c:tx>
          <c:spPr>
            <a:ln>
              <a:solidFill>
                <a:schemeClr val="bg2">
                  <a:lumMod val="25000"/>
                </a:schemeClr>
              </a:solidFill>
            </a:ln>
          </c:spPr>
          <c:marker>
            <c:spPr>
              <a:solidFill>
                <a:srgbClr val="9966FF"/>
              </a:solidFill>
              <a:ln>
                <a:solidFill>
                  <a:schemeClr val="bg2">
                    <a:lumMod val="25000"/>
                  </a:schemeClr>
                </a:solidFill>
              </a:ln>
            </c:spPr>
          </c:marker>
          <c:dLbls>
            <c:dLbl>
              <c:idx val="0"/>
              <c:layout>
                <c:manualLayout>
                  <c:x val="-8.3333333333333332E-3"/>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4E1-4F47-BCF7-27863E414619}"/>
                </c:ext>
              </c:extLst>
            </c:dLbl>
            <c:dLbl>
              <c:idx val="2"/>
              <c:layout>
                <c:manualLayout>
                  <c:x val="-2.7777777777777779E-3"/>
                  <c:y val="-2.777777777777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4E1-4F47-BCF7-27863E414619}"/>
                </c:ext>
              </c:extLst>
            </c:dLbl>
            <c:dLbl>
              <c:idx val="3"/>
              <c:layout>
                <c:manualLayout>
                  <c:x val="-1.1111111111111112E-2"/>
                  <c:y val="-3.7037037037037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4E1-4F47-BCF7-27863E41461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'2_dinamika'!$S$3:$V$3</c:f>
              <c:numCache>
                <c:formatCode>General</c:formatCode>
                <c:ptCount val="4"/>
                <c:pt idx="0">
                  <c:v>2014</c:v>
                </c:pt>
                <c:pt idx="1">
                  <c:v>2015</c:v>
                </c:pt>
                <c:pt idx="2">
                  <c:v>2016</c:v>
                </c:pt>
                <c:pt idx="3">
                  <c:v>2017</c:v>
                </c:pt>
              </c:numCache>
            </c:numRef>
          </c:cat>
          <c:val>
            <c:numRef>
              <c:f>'2_dinamika'!$S$5:$W$5</c:f>
              <c:numCache>
                <c:formatCode>#\ ##0.0</c:formatCode>
                <c:ptCount val="5"/>
                <c:pt idx="0">
                  <c:v>286.750542</c:v>
                </c:pt>
                <c:pt idx="1">
                  <c:v>54.992624999999997</c:v>
                </c:pt>
                <c:pt idx="2">
                  <c:v>114.654308</c:v>
                </c:pt>
                <c:pt idx="3" formatCode="0.0">
                  <c:v>136.09962899999999</c:v>
                </c:pt>
                <c:pt idx="4">
                  <c:v>49.535733</c:v>
                </c:pt>
              </c:numCache>
            </c:numRef>
          </c:val>
          <c:smooth val="1"/>
          <c:extLst>
            <c:ext xmlns:c16="http://schemas.microsoft.com/office/drawing/2014/chart" uri="{C3380CC4-5D6E-409C-BE32-E72D297353CC}">
              <c16:uniqueId val="{00000008-94E1-4F47-BCF7-27863E414619}"/>
            </c:ext>
          </c:extLst>
        </c:ser>
        <c:dLbls>
          <c:showLegendKey val="0"/>
          <c:showVal val="1"/>
          <c:showCatName val="0"/>
          <c:showSerName val="0"/>
          <c:showPercent val="0"/>
          <c:showBubbleSize val="0"/>
        </c:dLbls>
        <c:marker val="1"/>
        <c:smooth val="0"/>
        <c:axId val="261188608"/>
        <c:axId val="261206784"/>
      </c:lineChart>
      <c:catAx>
        <c:axId val="261188608"/>
        <c:scaling>
          <c:orientation val="minMax"/>
        </c:scaling>
        <c:delete val="0"/>
        <c:axPos val="b"/>
        <c:numFmt formatCode="General" sourceLinked="1"/>
        <c:majorTickMark val="none"/>
        <c:minorTickMark val="none"/>
        <c:tickLblPos val="nextTo"/>
        <c:crossAx val="261206784"/>
        <c:crosses val="autoZero"/>
        <c:auto val="1"/>
        <c:lblAlgn val="ctr"/>
        <c:lblOffset val="100"/>
        <c:noMultiLvlLbl val="0"/>
      </c:catAx>
      <c:valAx>
        <c:axId val="261206784"/>
        <c:scaling>
          <c:orientation val="minMax"/>
        </c:scaling>
        <c:delete val="0"/>
        <c:axPos val="l"/>
        <c:majorGridlines/>
        <c:numFmt formatCode="General" sourceLinked="1"/>
        <c:majorTickMark val="none"/>
        <c:minorTickMark val="none"/>
        <c:tickLblPos val="nextTo"/>
        <c:crossAx val="261188608"/>
        <c:crosses val="autoZero"/>
        <c:crossBetween val="between"/>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lv-LV" sz="1200" b="1" i="0" baseline="0">
                <a:effectLst/>
              </a:rPr>
              <a:t>5.panta piemērošana (2014.-2018.gads)</a:t>
            </a:r>
            <a:endParaRPr lang="lv-LV" sz="1200">
              <a:effectLst/>
            </a:endParaRPr>
          </a:p>
        </c:rich>
      </c:tx>
      <c:overlay val="0"/>
    </c:title>
    <c:autoTitleDeleted val="0"/>
    <c:plotArea>
      <c:layout>
        <c:manualLayout>
          <c:layoutTarget val="inner"/>
          <c:xMode val="edge"/>
          <c:yMode val="edge"/>
          <c:x val="0.10668178150882891"/>
          <c:y val="0.14571282269009964"/>
          <c:w val="0.4962991104711133"/>
          <c:h val="0.74924883235153028"/>
        </c:manualLayout>
      </c:layout>
      <c:lineChart>
        <c:grouping val="standard"/>
        <c:varyColors val="0"/>
        <c:ser>
          <c:idx val="0"/>
          <c:order val="0"/>
          <c:tx>
            <c:strRef>
              <c:f>'2_dinamika'!$R$17</c:f>
              <c:strCache>
                <c:ptCount val="1"/>
                <c:pt idx="0">
                  <c:v>Noslēgto līgumu skaits</c:v>
                </c:pt>
              </c:strCache>
            </c:strRef>
          </c:tx>
          <c:spPr>
            <a:ln>
              <a:solidFill>
                <a:srgbClr val="9966FF"/>
              </a:solidFill>
            </a:ln>
          </c:spPr>
          <c:marker>
            <c:spPr>
              <a:solidFill>
                <a:schemeClr val="bg2">
                  <a:lumMod val="25000"/>
                </a:schemeClr>
              </a:solidFill>
              <a:ln>
                <a:solidFill>
                  <a:srgbClr val="9966FF"/>
                </a:solidFill>
              </a:ln>
            </c:spPr>
          </c:marker>
          <c:dLbls>
            <c:dLbl>
              <c:idx val="0"/>
              <c:layout>
                <c:manualLayout>
                  <c:x val="2.3280154346093701E-17"/>
                  <c:y val="1.25786121994050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28A-4E68-A2CA-BE3BE7ED0463}"/>
                </c:ext>
              </c:extLst>
            </c:dLbl>
            <c:dLbl>
              <c:idx val="1"/>
              <c:layout>
                <c:manualLayout>
                  <c:x val="-1.0158730158730159E-2"/>
                  <c:y val="2.51572243988100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28A-4E68-A2CA-BE3BE7ED0463}"/>
                </c:ext>
              </c:extLst>
            </c:dLbl>
            <c:dLbl>
              <c:idx val="2"/>
              <c:layout>
                <c:manualLayout>
                  <c:x val="-5.079365079365079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28A-4E68-A2CA-BE3BE7ED0463}"/>
                </c:ext>
              </c:extLst>
            </c:dLbl>
            <c:dLbl>
              <c:idx val="3"/>
              <c:layout>
                <c:manualLayout>
                  <c:x val="-7.61904761904761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28A-4E68-A2CA-BE3BE7ED0463}"/>
                </c:ext>
              </c:extLst>
            </c:dLbl>
            <c:dLbl>
              <c:idx val="4"/>
              <c:layout>
                <c:manualLayout>
                  <c:x val="-5.7068741893644616E-2"/>
                  <c:y val="5.45073195307550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087-48BB-B9CC-6755D35999F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'2_dinamika'!$S$16:$V$16</c:f>
              <c:numCache>
                <c:formatCode>General</c:formatCode>
                <c:ptCount val="4"/>
                <c:pt idx="0">
                  <c:v>2014</c:v>
                </c:pt>
                <c:pt idx="1">
                  <c:v>2015</c:v>
                </c:pt>
                <c:pt idx="2">
                  <c:v>2016</c:v>
                </c:pt>
                <c:pt idx="3">
                  <c:v>2017</c:v>
                </c:pt>
              </c:numCache>
            </c:numRef>
          </c:cat>
          <c:val>
            <c:numRef>
              <c:f>'2_dinamika'!$S$17:$W$17</c:f>
              <c:numCache>
                <c:formatCode>0</c:formatCode>
                <c:ptCount val="5"/>
                <c:pt idx="0">
                  <c:v>1139</c:v>
                </c:pt>
                <c:pt idx="1">
                  <c:v>2395</c:v>
                </c:pt>
                <c:pt idx="2">
                  <c:v>3201</c:v>
                </c:pt>
                <c:pt idx="3">
                  <c:v>9667</c:v>
                </c:pt>
                <c:pt idx="4">
                  <c:v>11983</c:v>
                </c:pt>
              </c:numCache>
            </c:numRef>
          </c:val>
          <c:smooth val="0"/>
          <c:extLst>
            <c:ext xmlns:c16="http://schemas.microsoft.com/office/drawing/2014/chart" uri="{C3380CC4-5D6E-409C-BE32-E72D297353CC}">
              <c16:uniqueId val="{00000004-C28A-4E68-A2CA-BE3BE7ED0463}"/>
            </c:ext>
          </c:extLst>
        </c:ser>
        <c:dLbls>
          <c:showLegendKey val="0"/>
          <c:showVal val="1"/>
          <c:showCatName val="0"/>
          <c:showSerName val="0"/>
          <c:showPercent val="0"/>
          <c:showBubbleSize val="0"/>
        </c:dLbls>
        <c:marker val="1"/>
        <c:smooth val="0"/>
        <c:axId val="260931968"/>
        <c:axId val="260933504"/>
      </c:lineChart>
      <c:lineChart>
        <c:grouping val="standard"/>
        <c:varyColors val="0"/>
        <c:ser>
          <c:idx val="1"/>
          <c:order val="1"/>
          <c:tx>
            <c:strRef>
              <c:f>'2_dinamika'!$R$18</c:f>
              <c:strCache>
                <c:ptCount val="1"/>
                <c:pt idx="0">
                  <c:v>Noslēgto iepirkuma līgumu summa (milj.EUR) bez PVN</c:v>
                </c:pt>
              </c:strCache>
            </c:strRef>
          </c:tx>
          <c:spPr>
            <a:ln>
              <a:solidFill>
                <a:schemeClr val="bg2">
                  <a:lumMod val="25000"/>
                </a:schemeClr>
              </a:solidFill>
            </a:ln>
          </c:spPr>
          <c:marker>
            <c:spPr>
              <a:solidFill>
                <a:srgbClr val="9966FF"/>
              </a:solidFill>
              <a:ln>
                <a:solidFill>
                  <a:schemeClr val="bg2">
                    <a:lumMod val="25000"/>
                  </a:schemeClr>
                </a:solidFill>
              </a:ln>
            </c:spPr>
          </c:marker>
          <c:dLbls>
            <c:dLbl>
              <c:idx val="0"/>
              <c:layout>
                <c:manualLayout>
                  <c:x val="-8.3333333333333332E-3"/>
                  <c:y val="-4.1666666666666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28A-4E68-A2CA-BE3BE7ED0463}"/>
                </c:ext>
              </c:extLst>
            </c:dLbl>
            <c:dLbl>
              <c:idx val="1"/>
              <c:layout>
                <c:manualLayout>
                  <c:x val="-5.5555555555555558E-3"/>
                  <c:y val="-5.5555555555555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28A-4E68-A2CA-BE3BE7ED0463}"/>
                </c:ext>
              </c:extLst>
            </c:dLbl>
            <c:dLbl>
              <c:idx val="2"/>
              <c:layout>
                <c:manualLayout>
                  <c:x val="-7.5226977950713411E-2"/>
                  <c:y val="-6.13208995457504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28A-4E68-A2CA-BE3BE7ED0463}"/>
                </c:ext>
              </c:extLst>
            </c:dLbl>
            <c:dLbl>
              <c:idx val="3"/>
              <c:layout>
                <c:manualLayout>
                  <c:x val="-7.5594432018954882E-2"/>
                  <c:y val="-4.32390619722801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28A-4E68-A2CA-BE3BE7ED0463}"/>
                </c:ext>
              </c:extLst>
            </c:dLbl>
            <c:dLbl>
              <c:idx val="4"/>
              <c:layout>
                <c:manualLayout>
                  <c:x val="-9.3385214007782047E-2"/>
                  <c:y val="-6.2893060997025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087-48BB-B9CC-6755D35999F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'2_dinamika'!$S$16:$V$16</c:f>
              <c:numCache>
                <c:formatCode>General</c:formatCode>
                <c:ptCount val="4"/>
                <c:pt idx="0">
                  <c:v>2014</c:v>
                </c:pt>
                <c:pt idx="1">
                  <c:v>2015</c:v>
                </c:pt>
                <c:pt idx="2">
                  <c:v>2016</c:v>
                </c:pt>
                <c:pt idx="3">
                  <c:v>2017</c:v>
                </c:pt>
              </c:numCache>
            </c:numRef>
          </c:cat>
          <c:val>
            <c:numRef>
              <c:f>'2_dinamika'!$S$18:$W$18</c:f>
              <c:numCache>
                <c:formatCode>#,##0.00</c:formatCode>
                <c:ptCount val="5"/>
                <c:pt idx="0">
                  <c:v>16.324750999999999</c:v>
                </c:pt>
                <c:pt idx="1">
                  <c:v>15.228716</c:v>
                </c:pt>
                <c:pt idx="2">
                  <c:v>8.3456419999999998</c:v>
                </c:pt>
                <c:pt idx="3" formatCode="0.0">
                  <c:v>18.632023</c:v>
                </c:pt>
                <c:pt idx="4">
                  <c:v>20.977709000000001</c:v>
                </c:pt>
              </c:numCache>
            </c:numRef>
          </c:val>
          <c:smooth val="0"/>
          <c:extLst>
            <c:ext xmlns:c16="http://schemas.microsoft.com/office/drawing/2014/chart" uri="{C3380CC4-5D6E-409C-BE32-E72D297353CC}">
              <c16:uniqueId val="{00000009-C28A-4E68-A2CA-BE3BE7ED0463}"/>
            </c:ext>
          </c:extLst>
        </c:ser>
        <c:dLbls>
          <c:showLegendKey val="0"/>
          <c:showVal val="0"/>
          <c:showCatName val="0"/>
          <c:showSerName val="0"/>
          <c:showPercent val="0"/>
          <c:showBubbleSize val="0"/>
        </c:dLbls>
        <c:marker val="1"/>
        <c:smooth val="0"/>
        <c:axId val="260957312"/>
        <c:axId val="260935040"/>
      </c:lineChart>
      <c:catAx>
        <c:axId val="260931968"/>
        <c:scaling>
          <c:orientation val="minMax"/>
        </c:scaling>
        <c:delete val="0"/>
        <c:axPos val="b"/>
        <c:numFmt formatCode="General" sourceLinked="1"/>
        <c:majorTickMark val="none"/>
        <c:minorTickMark val="none"/>
        <c:tickLblPos val="nextTo"/>
        <c:crossAx val="260933504"/>
        <c:crosses val="autoZero"/>
        <c:auto val="1"/>
        <c:lblAlgn val="ctr"/>
        <c:lblOffset val="100"/>
        <c:noMultiLvlLbl val="0"/>
      </c:catAx>
      <c:valAx>
        <c:axId val="260933504"/>
        <c:scaling>
          <c:orientation val="minMax"/>
        </c:scaling>
        <c:delete val="0"/>
        <c:axPos val="l"/>
        <c:majorGridlines/>
        <c:numFmt formatCode="0" sourceLinked="1"/>
        <c:majorTickMark val="none"/>
        <c:minorTickMark val="none"/>
        <c:tickLblPos val="nextTo"/>
        <c:crossAx val="260931968"/>
        <c:crosses val="autoZero"/>
        <c:crossBetween val="between"/>
      </c:valAx>
      <c:valAx>
        <c:axId val="260935040"/>
        <c:scaling>
          <c:orientation val="minMax"/>
        </c:scaling>
        <c:delete val="0"/>
        <c:axPos val="r"/>
        <c:numFmt formatCode="#,##0.00" sourceLinked="1"/>
        <c:majorTickMark val="out"/>
        <c:minorTickMark val="none"/>
        <c:tickLblPos val="nextTo"/>
        <c:crossAx val="260957312"/>
        <c:crosses val="max"/>
        <c:crossBetween val="between"/>
      </c:valAx>
      <c:catAx>
        <c:axId val="260957312"/>
        <c:scaling>
          <c:orientation val="minMax"/>
        </c:scaling>
        <c:delete val="1"/>
        <c:axPos val="b"/>
        <c:numFmt formatCode="General" sourceLinked="1"/>
        <c:majorTickMark val="out"/>
        <c:minorTickMark val="none"/>
        <c:tickLblPos val="nextTo"/>
        <c:crossAx val="260935040"/>
        <c:crosses val="autoZero"/>
        <c:auto val="1"/>
        <c:lblAlgn val="ctr"/>
        <c:lblOffset val="100"/>
        <c:noMultiLvlLbl val="0"/>
      </c:catAx>
    </c:plotArea>
    <c:legend>
      <c:legendPos val="r"/>
      <c:layout>
        <c:manualLayout>
          <c:xMode val="edge"/>
          <c:yMode val="edge"/>
          <c:x val="0.67963683527885865"/>
          <c:y val="0.37243719030119671"/>
          <c:w val="0.30479896238651105"/>
          <c:h val="0.35428701223624942"/>
        </c:manualLayout>
      </c:layout>
      <c:overlay val="0"/>
      <c:txPr>
        <a:bodyPr/>
        <a:lstStyle/>
        <a:p>
          <a:pPr rtl="0">
            <a:defRPr/>
          </a:pPr>
          <a:endParaRPr lang="lv-LV"/>
        </a:p>
      </c:txPr>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lv-LV" sz="1200"/>
              <a:t>Īpatsvara pieaugums (%) attiecībā pret 2017.gadu</a:t>
            </a:r>
          </a:p>
        </c:rich>
      </c:tx>
      <c:overlay val="0"/>
    </c:title>
    <c:autoTitleDeleted val="0"/>
    <c:plotArea>
      <c:layout/>
      <c:barChart>
        <c:barDir val="bar"/>
        <c:grouping val="clustered"/>
        <c:varyColors val="0"/>
        <c:ser>
          <c:idx val="0"/>
          <c:order val="0"/>
          <c:tx>
            <c:strRef>
              <c:f>'2_dinamika'!$S$31</c:f>
              <c:strCache>
                <c:ptCount val="1"/>
                <c:pt idx="0">
                  <c:v>3.pants</c:v>
                </c:pt>
              </c:strCache>
            </c:strRef>
          </c:tx>
          <c:spPr>
            <a:solidFill>
              <a:srgbClr val="CC99FF"/>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'2_dinamika'!$T$30:$V$30</c:f>
              <c:strCache>
                <c:ptCount val="3"/>
                <c:pt idx="0">
                  <c:v>Pārskatu, kuros norādīts izņēmums, skaits</c:v>
                </c:pt>
                <c:pt idx="1">
                  <c:v>Noslēgto līgumu skaits</c:v>
                </c:pt>
                <c:pt idx="2">
                  <c:v>Noslēgto iepirkuma līgumu summa (EUR) bez PVN</c:v>
                </c:pt>
              </c:strCache>
            </c:strRef>
          </c:cat>
          <c:val>
            <c:numRef>
              <c:f>'2_dinamika'!$T$31:$V$31</c:f>
              <c:numCache>
                <c:formatCode>0%</c:formatCode>
                <c:ptCount val="3"/>
                <c:pt idx="0">
                  <c:v>0.15887850467289719</c:v>
                </c:pt>
                <c:pt idx="1">
                  <c:v>0.19851851851851851</c:v>
                </c:pt>
                <c:pt idx="2">
                  <c:v>-1.7475040896235452</c:v>
                </c:pt>
              </c:numCache>
            </c:numRef>
          </c:val>
          <c:extLst>
            <c:ext xmlns:c16="http://schemas.microsoft.com/office/drawing/2014/chart" uri="{C3380CC4-5D6E-409C-BE32-E72D297353CC}">
              <c16:uniqueId val="{00000000-E4C0-442D-AB37-C665D333D9AC}"/>
            </c:ext>
          </c:extLst>
        </c:ser>
        <c:ser>
          <c:idx val="1"/>
          <c:order val="1"/>
          <c:tx>
            <c:strRef>
              <c:f>'2_dinamika'!$S$32</c:f>
              <c:strCache>
                <c:ptCount val="1"/>
                <c:pt idx="0">
                  <c:v>5.pants</c:v>
                </c:pt>
              </c:strCache>
            </c:strRef>
          </c:tx>
          <c:spPr>
            <a:solidFill>
              <a:schemeClr val="bg2">
                <a:lumMod val="50000"/>
              </a:schemeClr>
            </a:solidFill>
            <a:ln w="12700">
              <a:solidFill>
                <a:schemeClr val="accent4">
                  <a:lumMod val="60000"/>
                  <a:lumOff val="40000"/>
                </a:schemeClr>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'2_dinamika'!$T$30:$V$30</c:f>
              <c:strCache>
                <c:ptCount val="3"/>
                <c:pt idx="0">
                  <c:v>Pārskatu, kuros norādīts izņēmums, skaits</c:v>
                </c:pt>
                <c:pt idx="1">
                  <c:v>Noslēgto līgumu skaits</c:v>
                </c:pt>
                <c:pt idx="2">
                  <c:v>Noslēgto iepirkuma līgumu summa (EUR) bez PVN</c:v>
                </c:pt>
              </c:strCache>
            </c:strRef>
          </c:cat>
          <c:val>
            <c:numRef>
              <c:f>'2_dinamika'!$T$32:$V$32</c:f>
              <c:numCache>
                <c:formatCode>0%</c:formatCode>
                <c:ptCount val="3"/>
                <c:pt idx="0">
                  <c:v>8.4656084656084651E-2</c:v>
                </c:pt>
                <c:pt idx="1">
                  <c:v>0.19327380455645499</c:v>
                </c:pt>
                <c:pt idx="2">
                  <c:v>0.11181802550507303</c:v>
                </c:pt>
              </c:numCache>
            </c:numRef>
          </c:val>
          <c:extLst>
            <c:ext xmlns:c16="http://schemas.microsoft.com/office/drawing/2014/chart" uri="{C3380CC4-5D6E-409C-BE32-E72D297353CC}">
              <c16:uniqueId val="{00000001-E4C0-442D-AB37-C665D333D9AC}"/>
            </c:ext>
          </c:extLst>
        </c:ser>
        <c:dLbls>
          <c:showLegendKey val="0"/>
          <c:showVal val="0"/>
          <c:showCatName val="0"/>
          <c:showSerName val="0"/>
          <c:showPercent val="0"/>
          <c:showBubbleSize val="0"/>
        </c:dLbls>
        <c:gapWidth val="150"/>
        <c:axId val="261013888"/>
        <c:axId val="261015424"/>
      </c:barChart>
      <c:catAx>
        <c:axId val="261013888"/>
        <c:scaling>
          <c:orientation val="minMax"/>
        </c:scaling>
        <c:delete val="0"/>
        <c:axPos val="l"/>
        <c:numFmt formatCode="General" sourceLinked="0"/>
        <c:majorTickMark val="out"/>
        <c:minorTickMark val="none"/>
        <c:tickLblPos val="nextTo"/>
        <c:crossAx val="261015424"/>
        <c:crosses val="autoZero"/>
        <c:auto val="1"/>
        <c:lblAlgn val="ctr"/>
        <c:lblOffset val="100"/>
        <c:noMultiLvlLbl val="0"/>
      </c:catAx>
      <c:valAx>
        <c:axId val="261015424"/>
        <c:scaling>
          <c:orientation val="minMax"/>
        </c:scaling>
        <c:delete val="0"/>
        <c:axPos val="b"/>
        <c:majorGridlines/>
        <c:numFmt formatCode="0%" sourceLinked="1"/>
        <c:majorTickMark val="out"/>
        <c:minorTickMark val="none"/>
        <c:tickLblPos val="nextTo"/>
        <c:crossAx val="261013888"/>
        <c:crosses val="autoZero"/>
        <c:crossBetween val="between"/>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lv-LV" sz="1200"/>
              <a:t>Faktiski izlietotie naudas līdzekļi (milj. EUR) ar PVN</a:t>
            </a:r>
          </a:p>
        </c:rich>
      </c:tx>
      <c:overlay val="0"/>
    </c:title>
    <c:autoTitleDeleted val="0"/>
    <c:plotArea>
      <c:layout/>
      <c:barChart>
        <c:barDir val="col"/>
        <c:grouping val="clustered"/>
        <c:varyColors val="0"/>
        <c:ser>
          <c:idx val="0"/>
          <c:order val="0"/>
          <c:tx>
            <c:strRef>
              <c:f>'3_fakt_izmaksas_un_dinamika'!$T$11</c:f>
              <c:strCache>
                <c:ptCount val="1"/>
                <c:pt idx="0">
                  <c:v>Faktiski izlietotie naudas līdzekļi (milj. EUR) ar PVN</c:v>
                </c:pt>
              </c:strCache>
            </c:strRef>
          </c:tx>
          <c:spPr>
            <a:ln>
              <a:solidFill>
                <a:schemeClr val="accent6">
                  <a:lumMod val="60000"/>
                  <a:lumOff val="40000"/>
                </a:schemeClr>
              </a:solidFill>
            </a:ln>
          </c:spPr>
          <c:invertIfNegative val="0"/>
          <c:dPt>
            <c:idx val="0"/>
            <c:invertIfNegative val="0"/>
            <c:bubble3D val="0"/>
            <c:spPr>
              <a:solidFill>
                <a:srgbClr val="FF9966"/>
              </a:solidFill>
              <a:ln>
                <a:solidFill>
                  <a:schemeClr val="accent6">
                    <a:lumMod val="60000"/>
                    <a:lumOff val="40000"/>
                  </a:schemeClr>
                </a:solidFill>
              </a:ln>
            </c:spPr>
            <c:extLst>
              <c:ext xmlns:c16="http://schemas.microsoft.com/office/drawing/2014/chart" uri="{C3380CC4-5D6E-409C-BE32-E72D297353CC}">
                <c16:uniqueId val="{00000000-D3CA-4DF1-8310-A1F86600118B}"/>
              </c:ext>
            </c:extLst>
          </c:dPt>
          <c:dPt>
            <c:idx val="1"/>
            <c:invertIfNegative val="0"/>
            <c:bubble3D val="0"/>
            <c:spPr>
              <a:solidFill>
                <a:srgbClr val="FF9933"/>
              </a:solidFill>
              <a:ln>
                <a:solidFill>
                  <a:schemeClr val="accent6">
                    <a:lumMod val="60000"/>
                    <a:lumOff val="40000"/>
                  </a:schemeClr>
                </a:solidFill>
              </a:ln>
            </c:spPr>
            <c:extLst>
              <c:ext xmlns:c16="http://schemas.microsoft.com/office/drawing/2014/chart" uri="{C3380CC4-5D6E-409C-BE32-E72D297353CC}">
                <c16:uniqueId val="{00000001-D3CA-4DF1-8310-A1F86600118B}"/>
              </c:ext>
            </c:extLst>
          </c:dPt>
          <c:dPt>
            <c:idx val="2"/>
            <c:invertIfNegative val="0"/>
            <c:bubble3D val="0"/>
            <c:spPr>
              <a:solidFill>
                <a:srgbClr val="FF6600"/>
              </a:solidFill>
              <a:ln>
                <a:solidFill>
                  <a:schemeClr val="accent6">
                    <a:lumMod val="60000"/>
                    <a:lumOff val="40000"/>
                  </a:schemeClr>
                </a:solidFill>
              </a:ln>
            </c:spPr>
            <c:extLst>
              <c:ext xmlns:c16="http://schemas.microsoft.com/office/drawing/2014/chart" uri="{C3380CC4-5D6E-409C-BE32-E72D297353CC}">
                <c16:uniqueId val="{00000002-D3CA-4DF1-8310-A1F86600118B}"/>
              </c:ext>
            </c:extLst>
          </c:dPt>
          <c:dPt>
            <c:idx val="3"/>
            <c:invertIfNegative val="0"/>
            <c:bubble3D val="0"/>
            <c:spPr>
              <a:solidFill>
                <a:srgbClr val="CC6600"/>
              </a:solidFill>
              <a:ln>
                <a:solidFill>
                  <a:schemeClr val="accent6">
                    <a:lumMod val="60000"/>
                    <a:lumOff val="40000"/>
                  </a:schemeClr>
                </a:solidFill>
              </a:ln>
            </c:spPr>
            <c:extLst>
              <c:ext xmlns:c16="http://schemas.microsoft.com/office/drawing/2014/chart" uri="{C3380CC4-5D6E-409C-BE32-E72D297353CC}">
                <c16:uniqueId val="{00000003-D3CA-4DF1-8310-A1F86600118B}"/>
              </c:ext>
            </c:extLst>
          </c:dPt>
          <c:dPt>
            <c:idx val="4"/>
            <c:invertIfNegative val="0"/>
            <c:bubble3D val="0"/>
            <c:spPr>
              <a:solidFill>
                <a:srgbClr val="993300"/>
              </a:solidFill>
              <a:ln>
                <a:solidFill>
                  <a:schemeClr val="accent6">
                    <a:lumMod val="60000"/>
                    <a:lumOff val="40000"/>
                  </a:schemeClr>
                </a:solidFill>
              </a:ln>
            </c:spPr>
            <c:extLst>
              <c:ext xmlns:c16="http://schemas.microsoft.com/office/drawing/2014/chart" uri="{C3380CC4-5D6E-409C-BE32-E72D297353CC}">
                <c16:uniqueId val="{00000000-F055-4E2A-8A4C-FE123EEBD8B8}"/>
              </c:ext>
            </c:extLst>
          </c:dPt>
          <c:dLbls>
            <c:dLbl>
              <c:idx val="0"/>
              <c:layout>
                <c:manualLayout>
                  <c:x val="-1.1207503171692819E-3"/>
                  <c:y val="-2.31482796007626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3CA-4DF1-8310-A1F86600118B}"/>
                </c:ext>
              </c:extLst>
            </c:dLbl>
            <c:dLbl>
              <c:idx val="1"/>
              <c:layout>
                <c:manualLayout>
                  <c:x val="-3.3622509515077738E-3"/>
                  <c:y val="-1.9940485266966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3CA-4DF1-8310-A1F86600118B}"/>
                </c:ext>
              </c:extLst>
            </c:dLbl>
            <c:dLbl>
              <c:idx val="2"/>
              <c:layout>
                <c:manualLayout>
                  <c:x val="-7.4600264008095832E-3"/>
                  <c:y val="-2.11926152374963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3CA-4DF1-8310-A1F86600118B}"/>
                </c:ext>
              </c:extLst>
            </c:dLbl>
            <c:dLbl>
              <c:idx val="3"/>
              <c:layout>
                <c:manualLayout>
                  <c:x val="-1.1207503171692579E-3"/>
                  <c:y val="-1.06669414902660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3CA-4DF1-8310-A1F86600118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'3_fakt_izmaksas_un_dinamika'!$U$10:$Y$10</c:f>
              <c:strCache>
                <c:ptCount val="5"/>
                <c:pt idx="0">
                  <c:v>2014.gads</c:v>
                </c:pt>
                <c:pt idx="1">
                  <c:v>2015.gads</c:v>
                </c:pt>
                <c:pt idx="2">
                  <c:v>2016.gads</c:v>
                </c:pt>
                <c:pt idx="3">
                  <c:v>2017.gads</c:v>
                </c:pt>
                <c:pt idx="4">
                  <c:v>2018.gads</c:v>
                </c:pt>
              </c:strCache>
            </c:strRef>
          </c:cat>
          <c:val>
            <c:numRef>
              <c:f>'3_fakt_izmaksas_un_dinamika'!$U$11:$Y$11</c:f>
              <c:numCache>
                <c:formatCode>#\ ##0.0</c:formatCode>
                <c:ptCount val="5"/>
                <c:pt idx="0">
                  <c:v>2842.8870160000001</c:v>
                </c:pt>
                <c:pt idx="1">
                  <c:v>2375.4712880000002</c:v>
                </c:pt>
                <c:pt idx="2">
                  <c:v>2304.1043709999999</c:v>
                </c:pt>
                <c:pt idx="3">
                  <c:v>2653.5030120000001</c:v>
                </c:pt>
                <c:pt idx="4">
                  <c:v>3119.6792390000001</c:v>
                </c:pt>
              </c:numCache>
            </c:numRef>
          </c:val>
          <c:extLst>
            <c:ext xmlns:c16="http://schemas.microsoft.com/office/drawing/2014/chart" uri="{C3380CC4-5D6E-409C-BE32-E72D297353CC}">
              <c16:uniqueId val="{00000004-D3CA-4DF1-8310-A1F86600118B}"/>
            </c:ext>
          </c:extLst>
        </c:ser>
        <c:dLbls>
          <c:showLegendKey val="0"/>
          <c:showVal val="0"/>
          <c:showCatName val="0"/>
          <c:showSerName val="0"/>
          <c:showPercent val="0"/>
          <c:showBubbleSize val="0"/>
        </c:dLbls>
        <c:gapWidth val="150"/>
        <c:axId val="261121536"/>
        <c:axId val="261123072"/>
      </c:barChart>
      <c:catAx>
        <c:axId val="261121536"/>
        <c:scaling>
          <c:orientation val="minMax"/>
        </c:scaling>
        <c:delete val="0"/>
        <c:axPos val="b"/>
        <c:numFmt formatCode="General" sourceLinked="0"/>
        <c:majorTickMark val="out"/>
        <c:minorTickMark val="none"/>
        <c:tickLblPos val="nextTo"/>
        <c:crossAx val="261123072"/>
        <c:crosses val="autoZero"/>
        <c:auto val="1"/>
        <c:lblAlgn val="ctr"/>
        <c:lblOffset val="100"/>
        <c:noMultiLvlLbl val="0"/>
      </c:catAx>
      <c:valAx>
        <c:axId val="261123072"/>
        <c:scaling>
          <c:orientation val="minMax"/>
        </c:scaling>
        <c:delete val="0"/>
        <c:axPos val="l"/>
        <c:majorGridlines/>
        <c:numFmt formatCode="#\ ##0.0" sourceLinked="1"/>
        <c:majorTickMark val="out"/>
        <c:minorTickMark val="none"/>
        <c:tickLblPos val="nextTo"/>
        <c:crossAx val="26112153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2892818096275416"/>
          <c:y val="2.359882005899705E-2"/>
        </c:manualLayout>
      </c:layout>
      <c:overlay val="0"/>
      <c:txPr>
        <a:bodyPr/>
        <a:lstStyle/>
        <a:p>
          <a:pPr>
            <a:defRPr sz="1200"/>
          </a:pPr>
          <a:endParaRPr lang="lv-LV"/>
        </a:p>
      </c:txPr>
    </c:title>
    <c:autoTitleDeleted val="0"/>
    <c:plotArea>
      <c:layout/>
      <c:barChart>
        <c:barDir val="col"/>
        <c:grouping val="clustered"/>
        <c:varyColors val="0"/>
        <c:ser>
          <c:idx val="0"/>
          <c:order val="0"/>
          <c:tx>
            <c:strRef>
              <c:f>'3_fakt_izmaksas_un_dinamika'!$T$12</c:f>
              <c:strCache>
                <c:ptCount val="1"/>
                <c:pt idx="0">
                  <c:v>Maksājumi, izmantojot elektronisko iepirkumu sistēmu (milj. EUR) ar PVN</c:v>
                </c:pt>
              </c:strCache>
            </c:strRef>
          </c:tx>
          <c:spPr>
            <a:ln>
              <a:solidFill>
                <a:srgbClr val="996600"/>
              </a:solidFill>
            </a:ln>
          </c:spPr>
          <c:invertIfNegative val="0"/>
          <c:dPt>
            <c:idx val="0"/>
            <c:invertIfNegative val="0"/>
            <c:bubble3D val="0"/>
            <c:spPr>
              <a:solidFill>
                <a:srgbClr val="FF9966"/>
              </a:solidFill>
              <a:ln>
                <a:solidFill>
                  <a:srgbClr val="996600"/>
                </a:solidFill>
              </a:ln>
            </c:spPr>
            <c:extLst>
              <c:ext xmlns:c16="http://schemas.microsoft.com/office/drawing/2014/chart" uri="{C3380CC4-5D6E-409C-BE32-E72D297353CC}">
                <c16:uniqueId val="{00000000-6E5A-4522-B8BA-DAA93EFF2593}"/>
              </c:ext>
            </c:extLst>
          </c:dPt>
          <c:dPt>
            <c:idx val="1"/>
            <c:invertIfNegative val="0"/>
            <c:bubble3D val="0"/>
            <c:spPr>
              <a:solidFill>
                <a:srgbClr val="FF9933"/>
              </a:solidFill>
              <a:ln>
                <a:solidFill>
                  <a:srgbClr val="996600"/>
                </a:solidFill>
              </a:ln>
            </c:spPr>
            <c:extLst>
              <c:ext xmlns:c16="http://schemas.microsoft.com/office/drawing/2014/chart" uri="{C3380CC4-5D6E-409C-BE32-E72D297353CC}">
                <c16:uniqueId val="{00000001-6E5A-4522-B8BA-DAA93EFF2593}"/>
              </c:ext>
            </c:extLst>
          </c:dPt>
          <c:dPt>
            <c:idx val="2"/>
            <c:invertIfNegative val="0"/>
            <c:bubble3D val="0"/>
            <c:spPr>
              <a:solidFill>
                <a:srgbClr val="FF6600"/>
              </a:solidFill>
              <a:ln>
                <a:solidFill>
                  <a:srgbClr val="996600"/>
                </a:solidFill>
              </a:ln>
            </c:spPr>
            <c:extLst>
              <c:ext xmlns:c16="http://schemas.microsoft.com/office/drawing/2014/chart" uri="{C3380CC4-5D6E-409C-BE32-E72D297353CC}">
                <c16:uniqueId val="{00000002-6E5A-4522-B8BA-DAA93EFF2593}"/>
              </c:ext>
            </c:extLst>
          </c:dPt>
          <c:dPt>
            <c:idx val="3"/>
            <c:invertIfNegative val="0"/>
            <c:bubble3D val="0"/>
            <c:spPr>
              <a:solidFill>
                <a:srgbClr val="CC6600"/>
              </a:solidFill>
              <a:ln>
                <a:solidFill>
                  <a:srgbClr val="996600"/>
                </a:solidFill>
              </a:ln>
            </c:spPr>
            <c:extLst>
              <c:ext xmlns:c16="http://schemas.microsoft.com/office/drawing/2014/chart" uri="{C3380CC4-5D6E-409C-BE32-E72D297353CC}">
                <c16:uniqueId val="{00000003-6E5A-4522-B8BA-DAA93EFF2593}"/>
              </c:ext>
            </c:extLst>
          </c:dPt>
          <c:dPt>
            <c:idx val="4"/>
            <c:invertIfNegative val="0"/>
            <c:bubble3D val="0"/>
            <c:spPr>
              <a:solidFill>
                <a:srgbClr val="993300"/>
              </a:solidFill>
              <a:ln>
                <a:solidFill>
                  <a:srgbClr val="996600"/>
                </a:solidFill>
              </a:ln>
            </c:spPr>
            <c:extLst>
              <c:ext xmlns:c16="http://schemas.microsoft.com/office/drawing/2014/chart" uri="{C3380CC4-5D6E-409C-BE32-E72D297353CC}">
                <c16:uniqueId val="{00000000-CA71-4B06-9272-EA0BB16DFCA8}"/>
              </c:ext>
            </c:extLst>
          </c:dPt>
          <c:dLbls>
            <c:dLbl>
              <c:idx val="0"/>
              <c:layout>
                <c:manualLayout>
                  <c:x val="-4.0615502935411885E-3"/>
                  <c:y val="6.02265424786496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E5A-4522-B8BA-DAA93EFF2593}"/>
                </c:ext>
              </c:extLst>
            </c:dLbl>
            <c:dLbl>
              <c:idx val="1"/>
              <c:layout>
                <c:manualLayout>
                  <c:x val="-5.1470320319011824E-3"/>
                  <c:y val="-6.26855271409657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E5A-4522-B8BA-DAA93EFF2593}"/>
                </c:ext>
              </c:extLst>
            </c:dLbl>
            <c:dLbl>
              <c:idx val="2"/>
              <c:layout>
                <c:manualLayout>
                  <c:x val="1.2487260050997951E-3"/>
                  <c:y val="1.638910180475228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E5A-4522-B8BA-DAA93EFF2593}"/>
                </c:ext>
              </c:extLst>
            </c:dLbl>
            <c:dLbl>
              <c:idx val="3"/>
              <c:layout>
                <c:manualLayout>
                  <c:x val="-6.675928840321279E-3"/>
                  <c:y val="-1.17994100294985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E5A-4522-B8BA-DAA93EFF259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'3_fakt_izmaksas_un_dinamika'!$U$10:$Y$10</c:f>
              <c:strCache>
                <c:ptCount val="5"/>
                <c:pt idx="0">
                  <c:v>2014.gads</c:v>
                </c:pt>
                <c:pt idx="1">
                  <c:v>2015.gads</c:v>
                </c:pt>
                <c:pt idx="2">
                  <c:v>2016.gads</c:v>
                </c:pt>
                <c:pt idx="3">
                  <c:v>2017.gads</c:v>
                </c:pt>
                <c:pt idx="4">
                  <c:v>2018.gads</c:v>
                </c:pt>
              </c:strCache>
            </c:strRef>
          </c:cat>
          <c:val>
            <c:numRef>
              <c:f>'3_fakt_izmaksas_un_dinamika'!$U$12:$Y$12</c:f>
              <c:numCache>
                <c:formatCode>#\ ##0.0</c:formatCode>
                <c:ptCount val="5"/>
                <c:pt idx="0">
                  <c:v>47.110500999999999</c:v>
                </c:pt>
                <c:pt idx="1">
                  <c:v>62.965772999999999</c:v>
                </c:pt>
                <c:pt idx="2">
                  <c:v>61.731222000000002</c:v>
                </c:pt>
                <c:pt idx="3">
                  <c:v>74.855805000000004</c:v>
                </c:pt>
                <c:pt idx="4">
                  <c:v>119.076638</c:v>
                </c:pt>
              </c:numCache>
            </c:numRef>
          </c:val>
          <c:extLst>
            <c:ext xmlns:c16="http://schemas.microsoft.com/office/drawing/2014/chart" uri="{C3380CC4-5D6E-409C-BE32-E72D297353CC}">
              <c16:uniqueId val="{00000004-6E5A-4522-B8BA-DAA93EFF2593}"/>
            </c:ext>
          </c:extLst>
        </c:ser>
        <c:dLbls>
          <c:showLegendKey val="0"/>
          <c:showVal val="0"/>
          <c:showCatName val="0"/>
          <c:showSerName val="0"/>
          <c:showPercent val="0"/>
          <c:showBubbleSize val="0"/>
        </c:dLbls>
        <c:gapWidth val="150"/>
        <c:axId val="261510656"/>
        <c:axId val="261512192"/>
      </c:barChart>
      <c:catAx>
        <c:axId val="261510656"/>
        <c:scaling>
          <c:orientation val="minMax"/>
        </c:scaling>
        <c:delete val="0"/>
        <c:axPos val="b"/>
        <c:numFmt formatCode="General" sourceLinked="0"/>
        <c:majorTickMark val="out"/>
        <c:minorTickMark val="none"/>
        <c:tickLblPos val="nextTo"/>
        <c:crossAx val="261512192"/>
        <c:crosses val="autoZero"/>
        <c:auto val="1"/>
        <c:lblAlgn val="ctr"/>
        <c:lblOffset val="100"/>
        <c:noMultiLvlLbl val="0"/>
      </c:catAx>
      <c:valAx>
        <c:axId val="261512192"/>
        <c:scaling>
          <c:orientation val="minMax"/>
        </c:scaling>
        <c:delete val="0"/>
        <c:axPos val="l"/>
        <c:majorGridlines/>
        <c:numFmt formatCode="#\ ##0.0" sourceLinked="1"/>
        <c:majorTickMark val="out"/>
        <c:minorTickMark val="none"/>
        <c:tickLblPos val="nextTo"/>
        <c:crossAx val="26151065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'3_fakt_izmaksas_un_dinamika'!$B$3</c:f>
              <c:strCache>
                <c:ptCount val="1"/>
                <c:pt idx="0">
                  <c:v>Faktiski izlietotie naudas līdzekļi (EUR) ar PVN</c:v>
                </c:pt>
              </c:strCache>
            </c:strRef>
          </c:tx>
          <c:spPr>
            <a:solidFill>
              <a:srgbClr val="FF993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'3_fakt_izmaksas_un_dinamika'!$A$4:$A$5</c:f>
              <c:strCache>
                <c:ptCount val="2"/>
                <c:pt idx="0">
                  <c:v>Valsts sektors</c:v>
                </c:pt>
                <c:pt idx="1">
                  <c:v>Pašvaldību sektors</c:v>
                </c:pt>
              </c:strCache>
            </c:strRef>
          </c:cat>
          <c:val>
            <c:numRef>
              <c:f>'3_fakt_izmaksas_un_dinamika'!$B$4:$B$5</c:f>
              <c:numCache>
                <c:formatCode>#,##0</c:formatCode>
                <c:ptCount val="2"/>
                <c:pt idx="0">
                  <c:v>1705750516</c:v>
                </c:pt>
                <c:pt idx="1">
                  <c:v>1413928723</c:v>
                </c:pt>
              </c:numCache>
            </c:numRef>
          </c:val>
          <c:extLst>
            <c:ext xmlns:c16="http://schemas.microsoft.com/office/drawing/2014/chart" uri="{C3380CC4-5D6E-409C-BE32-E72D297353CC}">
              <c16:uniqueId val="{00000000-F601-487B-8CE8-99088D71A0D5}"/>
            </c:ext>
          </c:extLst>
        </c:ser>
        <c:ser>
          <c:idx val="1"/>
          <c:order val="1"/>
          <c:tx>
            <c:strRef>
              <c:f>'3_fakt_izmaksas_un_dinamika'!$D$3</c:f>
              <c:strCache>
                <c:ptCount val="1"/>
                <c:pt idx="0">
                  <c:v>Maksājumi, izmantojot elektronisko iepirkumu sistēmu (EUR) ar PVN</c:v>
                </c:pt>
              </c:strCache>
            </c:strRef>
          </c:tx>
          <c:spPr>
            <a:solidFill>
              <a:srgbClr val="9933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'3_fakt_izmaksas_un_dinamika'!$A$4:$A$5</c:f>
              <c:strCache>
                <c:ptCount val="2"/>
                <c:pt idx="0">
                  <c:v>Valsts sektors</c:v>
                </c:pt>
                <c:pt idx="1">
                  <c:v>Pašvaldību sektors</c:v>
                </c:pt>
              </c:strCache>
            </c:strRef>
          </c:cat>
          <c:val>
            <c:numRef>
              <c:f>'3_fakt_izmaksas_un_dinamika'!$D$4:$D$5</c:f>
              <c:numCache>
                <c:formatCode>#,##0</c:formatCode>
                <c:ptCount val="2"/>
                <c:pt idx="0">
                  <c:v>78586065</c:v>
                </c:pt>
                <c:pt idx="1">
                  <c:v>40490573</c:v>
                </c:pt>
              </c:numCache>
            </c:numRef>
          </c:val>
          <c:extLst>
            <c:ext xmlns:c16="http://schemas.microsoft.com/office/drawing/2014/chart" uri="{C3380CC4-5D6E-409C-BE32-E72D297353CC}">
              <c16:uniqueId val="{00000001-F601-487B-8CE8-99088D71A0D5}"/>
            </c:ext>
          </c:extLst>
        </c:ser>
        <c:dLbls>
          <c:showLegendKey val="0"/>
          <c:showVal val="0"/>
          <c:showCatName val="0"/>
          <c:showSerName val="0"/>
          <c:showPercent val="0"/>
          <c:showBubbleSize val="0"/>
        </c:dLbls>
        <c:gapWidth val="182"/>
        <c:axId val="261428352"/>
        <c:axId val="261429888"/>
      </c:barChart>
      <c:catAx>
        <c:axId val="2614283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61429888"/>
        <c:crosses val="autoZero"/>
        <c:auto val="1"/>
        <c:lblAlgn val="ctr"/>
        <c:lblOffset val="100"/>
        <c:noMultiLvlLbl val="0"/>
      </c:catAx>
      <c:valAx>
        <c:axId val="26142988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61428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editAs="oneCell">
    <xdr:from>
      <xdr:col>2</xdr:col>
      <xdr:colOff>571502</xdr:colOff>
      <xdr:row>0</xdr:row>
      <xdr:rowOff>38100</xdr:rowOff>
    </xdr:from>
    <xdr:to>
      <xdr:col>6</xdr:col>
      <xdr:colOff>28575</xdr:colOff>
      <xdr:row>10</xdr:row>
      <xdr:rowOff>28573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90702" y="38100"/>
          <a:ext cx="1895473" cy="18954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9524</xdr:colOff>
      <xdr:row>1</xdr:row>
      <xdr:rowOff>23811</xdr:rowOff>
    </xdr:from>
    <xdr:to>
      <xdr:col>14</xdr:col>
      <xdr:colOff>609599</xdr:colOff>
      <xdr:row>11</xdr:row>
      <xdr:rowOff>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9525</xdr:colOff>
      <xdr:row>13</xdr:row>
      <xdr:rowOff>9524</xdr:rowOff>
    </xdr:from>
    <xdr:to>
      <xdr:col>15</xdr:col>
      <xdr:colOff>0</xdr:colOff>
      <xdr:row>20</xdr:row>
      <xdr:rowOff>180975</xdr:rowOff>
    </xdr:to>
    <xdr:graphicFrame macro="">
      <xdr:nvGraphicFramePr>
        <xdr:cNvPr id="7" name="Chart 6">
          <a:extLst>
            <a:ext uri="{FF2B5EF4-FFF2-40B4-BE49-F238E27FC236}">
              <a16:creationId xmlns:a16="http://schemas.microsoft.com/office/drawing/2014/main" id="{00000000-0008-0000-0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24</xdr:row>
      <xdr:rowOff>14287</xdr:rowOff>
    </xdr:from>
    <xdr:to>
      <xdr:col>12</xdr:col>
      <xdr:colOff>0</xdr:colOff>
      <xdr:row>33</xdr:row>
      <xdr:rowOff>0</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9525</xdr:colOff>
      <xdr:row>54</xdr:row>
      <xdr:rowOff>14287</xdr:rowOff>
    </xdr:from>
    <xdr:to>
      <xdr:col>10</xdr:col>
      <xdr:colOff>0</xdr:colOff>
      <xdr:row>62</xdr:row>
      <xdr:rowOff>0</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9525</xdr:colOff>
      <xdr:row>54</xdr:row>
      <xdr:rowOff>19050</xdr:rowOff>
    </xdr:from>
    <xdr:to>
      <xdr:col>16</xdr:col>
      <xdr:colOff>600075</xdr:colOff>
      <xdr:row>62</xdr:row>
      <xdr:rowOff>4763</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9525</xdr:colOff>
      <xdr:row>65</xdr:row>
      <xdr:rowOff>14287</xdr:rowOff>
    </xdr:from>
    <xdr:to>
      <xdr:col>8</xdr:col>
      <xdr:colOff>600075</xdr:colOff>
      <xdr:row>76</xdr:row>
      <xdr:rowOff>180975</xdr:rowOff>
    </xdr:to>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19051</xdr:colOff>
      <xdr:row>45</xdr:row>
      <xdr:rowOff>9524</xdr:rowOff>
    </xdr:from>
    <xdr:to>
      <xdr:col>10</xdr:col>
      <xdr:colOff>647701</xdr:colOff>
      <xdr:row>52</xdr:row>
      <xdr:rowOff>190499</xdr:rowOff>
    </xdr:to>
    <xdr:graphicFrame macro="">
      <xdr:nvGraphicFramePr>
        <xdr:cNvPr id="3" name="Chart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19049</xdr:colOff>
      <xdr:row>45</xdr:row>
      <xdr:rowOff>14287</xdr:rowOff>
    </xdr:from>
    <xdr:to>
      <xdr:col>19</xdr:col>
      <xdr:colOff>0</xdr:colOff>
      <xdr:row>52</xdr:row>
      <xdr:rowOff>180975</xdr:rowOff>
    </xdr:to>
    <xdr:graphicFrame macro="">
      <xdr:nvGraphicFramePr>
        <xdr:cNvPr id="4" name="Chart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28575</xdr:colOff>
      <xdr:row>56</xdr:row>
      <xdr:rowOff>14287</xdr:rowOff>
    </xdr:from>
    <xdr:to>
      <xdr:col>11</xdr:col>
      <xdr:colOff>0</xdr:colOff>
      <xdr:row>67</xdr:row>
      <xdr:rowOff>161925</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8</xdr:col>
      <xdr:colOff>9525</xdr:colOff>
      <xdr:row>2</xdr:row>
      <xdr:rowOff>9525</xdr:rowOff>
    </xdr:from>
    <xdr:to>
      <xdr:col>16</xdr:col>
      <xdr:colOff>0</xdr:colOff>
      <xdr:row>11</xdr:row>
      <xdr:rowOff>180975</xdr:rowOff>
    </xdr:to>
    <xdr:graphicFrame macro="">
      <xdr:nvGraphicFramePr>
        <xdr:cNvPr id="6" name="Chart 5">
          <a:extLst>
            <a:ext uri="{FF2B5EF4-FFF2-40B4-BE49-F238E27FC236}">
              <a16:creationId xmlns:a16="http://schemas.microsoft.com/office/drawing/2014/main" id="{00000000-0008-0000-05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9526</xdr:colOff>
      <xdr:row>15</xdr:row>
      <xdr:rowOff>9524</xdr:rowOff>
    </xdr:from>
    <xdr:to>
      <xdr:col>15</xdr:col>
      <xdr:colOff>600076</xdr:colOff>
      <xdr:row>24</xdr:row>
      <xdr:rowOff>180975</xdr:rowOff>
    </xdr:to>
    <xdr:graphicFrame macro="">
      <xdr:nvGraphicFramePr>
        <xdr:cNvPr id="7" name="Chart 6">
          <a:extLst>
            <a:ext uri="{FF2B5EF4-FFF2-40B4-BE49-F238E27FC236}">
              <a16:creationId xmlns:a16="http://schemas.microsoft.com/office/drawing/2014/main" id="{00000000-0008-0000-05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9524</xdr:colOff>
      <xdr:row>33</xdr:row>
      <xdr:rowOff>19049</xdr:rowOff>
    </xdr:from>
    <xdr:to>
      <xdr:col>17</xdr:col>
      <xdr:colOff>1638300</xdr:colOff>
      <xdr:row>40</xdr:row>
      <xdr:rowOff>171450</xdr:rowOff>
    </xdr:to>
    <xdr:graphicFrame macro="">
      <xdr:nvGraphicFramePr>
        <xdr:cNvPr id="3" name="Chart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11</xdr:col>
      <xdr:colOff>9525</xdr:colOff>
      <xdr:row>9</xdr:row>
      <xdr:rowOff>14286</xdr:rowOff>
    </xdr:from>
    <xdr:to>
      <xdr:col>19</xdr:col>
      <xdr:colOff>0</xdr:colOff>
      <xdr:row>17</xdr:row>
      <xdr:rowOff>0</xdr:rowOff>
    </xdr:to>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9524</xdr:colOff>
      <xdr:row>17</xdr:row>
      <xdr:rowOff>9525</xdr:rowOff>
    </xdr:from>
    <xdr:to>
      <xdr:col>18</xdr:col>
      <xdr:colOff>600075</xdr:colOff>
      <xdr:row>28</xdr:row>
      <xdr:rowOff>0</xdr:rowOff>
    </xdr:to>
    <xdr:graphicFrame macro="">
      <xdr:nvGraphicFramePr>
        <xdr:cNvPr id="5" name="Chart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809626</xdr:colOff>
      <xdr:row>1</xdr:row>
      <xdr:rowOff>4762</xdr:rowOff>
    </xdr:from>
    <xdr:to>
      <xdr:col>12</xdr:col>
      <xdr:colOff>19050</xdr:colOff>
      <xdr:row>7</xdr:row>
      <xdr:rowOff>0</xdr:rowOff>
    </xdr:to>
    <xdr:graphicFrame macro="">
      <xdr:nvGraphicFramePr>
        <xdr:cNvPr id="2" name="Diagramma 1">
          <a:extLst>
            <a:ext uri="{FF2B5EF4-FFF2-40B4-BE49-F238E27FC236}">
              <a16:creationId xmlns:a16="http://schemas.microsoft.com/office/drawing/2014/main" id="{07E043BC-1FFC-478C-8702-43E6DDDCBE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1:E23"/>
  <sheetViews>
    <sheetView workbookViewId="0"/>
  </sheetViews>
  <sheetFormatPr defaultRowHeight="15" x14ac:dyDescent="0.25"/>
  <sheetData>
    <row r="11" spans="2:2" ht="15.75" x14ac:dyDescent="0.25">
      <c r="B11" s="1" t="s">
        <v>96</v>
      </c>
    </row>
    <row r="23" spans="5:5" x14ac:dyDescent="0.25">
      <c r="E23" t="s">
        <v>97</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5"/>
  <sheetViews>
    <sheetView workbookViewId="0">
      <selection activeCell="B24" sqref="B24"/>
    </sheetView>
  </sheetViews>
  <sheetFormatPr defaultRowHeight="15" x14ac:dyDescent="0.25"/>
  <cols>
    <col min="1" max="1" width="15" customWidth="1"/>
    <col min="2" max="2" width="71.28515625" customWidth="1"/>
  </cols>
  <sheetData>
    <row r="1" spans="1:10" x14ac:dyDescent="0.25">
      <c r="A1" s="4" t="s">
        <v>9</v>
      </c>
    </row>
    <row r="2" spans="1:10" x14ac:dyDescent="0.25">
      <c r="A2" s="90" t="s">
        <v>39</v>
      </c>
    </row>
    <row r="3" spans="1:10" x14ac:dyDescent="0.25">
      <c r="B3" s="64" t="s">
        <v>40</v>
      </c>
    </row>
    <row r="4" spans="1:10" x14ac:dyDescent="0.25">
      <c r="A4" s="89" t="s">
        <v>34</v>
      </c>
    </row>
    <row r="5" spans="1:10" x14ac:dyDescent="0.25">
      <c r="B5" s="64" t="s">
        <v>35</v>
      </c>
    </row>
    <row r="6" spans="1:10" x14ac:dyDescent="0.25">
      <c r="B6" s="64" t="s">
        <v>7</v>
      </c>
    </row>
    <row r="7" spans="1:10" x14ac:dyDescent="0.25">
      <c r="B7" s="64" t="s">
        <v>8</v>
      </c>
    </row>
    <row r="8" spans="1:10" x14ac:dyDescent="0.25">
      <c r="A8" s="8" t="s">
        <v>90</v>
      </c>
    </row>
    <row r="9" spans="1:10" x14ac:dyDescent="0.25">
      <c r="B9" s="64" t="s">
        <v>36</v>
      </c>
    </row>
    <row r="10" spans="1:10" s="9" customFormat="1" x14ac:dyDescent="0.25">
      <c r="A10" s="86" t="s">
        <v>98</v>
      </c>
    </row>
    <row r="11" spans="1:10" s="9" customFormat="1" x14ac:dyDescent="0.25">
      <c r="B11" s="9" t="s">
        <v>109</v>
      </c>
    </row>
    <row r="12" spans="1:10" s="3" customFormat="1" x14ac:dyDescent="0.25"/>
    <row r="13" spans="1:10" x14ac:dyDescent="0.25">
      <c r="A13" s="84" t="s">
        <v>89</v>
      </c>
    </row>
    <row r="14" spans="1:10" ht="105" x14ac:dyDescent="0.25">
      <c r="A14" s="83" t="s">
        <v>2</v>
      </c>
      <c r="B14" s="7" t="s">
        <v>123</v>
      </c>
      <c r="D14" s="3"/>
      <c r="E14" s="91"/>
      <c r="F14" s="3"/>
      <c r="G14" s="3"/>
      <c r="H14" s="3"/>
      <c r="I14" s="3"/>
      <c r="J14" s="3"/>
    </row>
    <row r="15" spans="1:10" ht="105" x14ac:dyDescent="0.25">
      <c r="A15" s="83" t="s">
        <v>3</v>
      </c>
      <c r="B15" s="7" t="s">
        <v>99</v>
      </c>
    </row>
    <row r="16" spans="1:10" ht="45" x14ac:dyDescent="0.25">
      <c r="A16" s="83" t="s">
        <v>4</v>
      </c>
      <c r="B16" s="7" t="s">
        <v>122</v>
      </c>
    </row>
    <row r="17" spans="1:2" ht="30" x14ac:dyDescent="0.25">
      <c r="A17" s="6" t="s">
        <v>5</v>
      </c>
      <c r="B17" s="7" t="s">
        <v>88</v>
      </c>
    </row>
    <row r="18" spans="1:2" ht="105" x14ac:dyDescent="0.25">
      <c r="A18" s="83" t="s">
        <v>6</v>
      </c>
      <c r="B18" s="7" t="s">
        <v>121</v>
      </c>
    </row>
    <row r="20" spans="1:2" x14ac:dyDescent="0.25">
      <c r="A20" s="2" t="s">
        <v>10</v>
      </c>
    </row>
    <row r="21" spans="1:2" x14ac:dyDescent="0.25">
      <c r="A21" t="s">
        <v>0</v>
      </c>
    </row>
    <row r="22" spans="1:2" x14ac:dyDescent="0.25">
      <c r="A22" t="s">
        <v>1</v>
      </c>
    </row>
    <row r="23" spans="1:2" s="9" customFormat="1" x14ac:dyDescent="0.25">
      <c r="A23" s="9" t="s">
        <v>120</v>
      </c>
    </row>
    <row r="24" spans="1:2" x14ac:dyDescent="0.25">
      <c r="A24" t="s">
        <v>124</v>
      </c>
    </row>
    <row r="25" spans="1:2" x14ac:dyDescent="0.25">
      <c r="A25" t="s">
        <v>125</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8"/>
  <sheetViews>
    <sheetView workbookViewId="0">
      <selection activeCell="C25" sqref="C25"/>
    </sheetView>
  </sheetViews>
  <sheetFormatPr defaultRowHeight="15" x14ac:dyDescent="0.25"/>
  <cols>
    <col min="1" max="1" width="10.42578125" customWidth="1"/>
    <col min="2" max="2" width="12.28515625" customWidth="1"/>
    <col min="3" max="3" width="12.7109375" customWidth="1"/>
    <col min="4" max="4" width="13.28515625" style="9" customWidth="1"/>
    <col min="5" max="5" width="13.28515625" customWidth="1"/>
    <col min="6" max="6" width="10" style="9" customWidth="1"/>
    <col min="7" max="7" width="13.42578125" customWidth="1"/>
    <col min="8" max="8" width="11.7109375" customWidth="1"/>
    <col min="9" max="9" width="13.5703125" customWidth="1"/>
    <col min="10" max="10" width="11.7109375" customWidth="1"/>
    <col min="11" max="11" width="13.42578125" customWidth="1"/>
    <col min="13" max="13" width="11" customWidth="1"/>
    <col min="14" max="14" width="12" customWidth="1"/>
    <col min="17" max="17" width="25.85546875" customWidth="1"/>
    <col min="18" max="18" width="10.5703125" customWidth="1"/>
    <col min="19" max="19" width="9.85546875" bestFit="1" customWidth="1"/>
  </cols>
  <sheetData>
    <row r="1" spans="1:19" ht="15.75" x14ac:dyDescent="0.25">
      <c r="A1" s="1" t="s">
        <v>41</v>
      </c>
    </row>
    <row r="3" spans="1:19" s="9" customFormat="1" x14ac:dyDescent="0.25">
      <c r="A3" s="105" t="s">
        <v>80</v>
      </c>
      <c r="B3" s="113" t="s">
        <v>42</v>
      </c>
      <c r="C3" s="113"/>
      <c r="D3" s="113"/>
      <c r="E3" s="113"/>
      <c r="F3" s="113"/>
      <c r="G3" s="96"/>
      <c r="H3" s="96"/>
    </row>
    <row r="4" spans="1:19" ht="75" customHeight="1" x14ac:dyDescent="0.25">
      <c r="A4" s="106"/>
      <c r="B4" s="33" t="s">
        <v>37</v>
      </c>
      <c r="C4" s="82" t="s">
        <v>69</v>
      </c>
      <c r="D4" s="82" t="s">
        <v>43</v>
      </c>
      <c r="E4" s="82" t="s">
        <v>70</v>
      </c>
      <c r="F4" s="82" t="s">
        <v>44</v>
      </c>
      <c r="G4" s="92"/>
      <c r="H4" s="92"/>
    </row>
    <row r="5" spans="1:19" ht="30" x14ac:dyDescent="0.25">
      <c r="A5" s="97" t="s">
        <v>32</v>
      </c>
      <c r="B5" s="35">
        <v>302</v>
      </c>
      <c r="C5" s="54">
        <v>54</v>
      </c>
      <c r="D5" s="31">
        <f>C5/B5</f>
        <v>0.17880794701986755</v>
      </c>
      <c r="E5" s="30">
        <v>91</v>
      </c>
      <c r="F5" s="31">
        <f>E5/B5</f>
        <v>0.30132450331125826</v>
      </c>
      <c r="G5" s="93"/>
      <c r="H5" s="94"/>
    </row>
    <row r="6" spans="1:19" ht="30" x14ac:dyDescent="0.25">
      <c r="A6" s="97" t="s">
        <v>33</v>
      </c>
      <c r="B6" s="72">
        <v>1006</v>
      </c>
      <c r="C6" s="54">
        <v>53</v>
      </c>
      <c r="D6" s="31">
        <f t="shared" ref="D6:D7" si="0">C6/B6</f>
        <v>5.268389662027833E-2</v>
      </c>
      <c r="E6" s="30">
        <v>98</v>
      </c>
      <c r="F6" s="31">
        <f>E6/B6</f>
        <v>9.7415506958250492E-2</v>
      </c>
      <c r="G6" s="93"/>
      <c r="H6" s="94"/>
    </row>
    <row r="7" spans="1:19" x14ac:dyDescent="0.25">
      <c r="A7" s="98" t="s">
        <v>37</v>
      </c>
      <c r="B7" s="35">
        <f>SUM(B5:B6)</f>
        <v>1308</v>
      </c>
      <c r="C7" s="30">
        <f>SUM(C5:C6)</f>
        <v>107</v>
      </c>
      <c r="D7" s="31">
        <f t="shared" si="0"/>
        <v>8.1804281345565749E-2</v>
      </c>
      <c r="E7" s="30">
        <f>SUM(E5:E6)</f>
        <v>189</v>
      </c>
      <c r="F7" s="31">
        <f>E7/B7</f>
        <v>0.14449541284403669</v>
      </c>
      <c r="G7" s="95"/>
      <c r="H7" s="94"/>
    </row>
    <row r="12" spans="1:19" ht="15.75" x14ac:dyDescent="0.25">
      <c r="A12" s="99" t="s">
        <v>53</v>
      </c>
    </row>
    <row r="13" spans="1:19" s="9" customFormat="1" ht="15.75" x14ac:dyDescent="0.25">
      <c r="A13" s="1"/>
    </row>
    <row r="14" spans="1:19" x14ac:dyDescent="0.25">
      <c r="A14" s="111" t="s">
        <v>80</v>
      </c>
      <c r="B14" s="107" t="s">
        <v>71</v>
      </c>
      <c r="C14" s="108"/>
      <c r="D14" s="109" t="s">
        <v>72</v>
      </c>
      <c r="E14" s="110"/>
      <c r="F14" s="109" t="s">
        <v>37</v>
      </c>
      <c r="G14" s="110"/>
    </row>
    <row r="15" spans="1:19" ht="75" x14ac:dyDescent="0.25">
      <c r="A15" s="112"/>
      <c r="B15" s="29" t="s">
        <v>11</v>
      </c>
      <c r="C15" s="29" t="s">
        <v>12</v>
      </c>
      <c r="D15" s="29" t="s">
        <v>11</v>
      </c>
      <c r="E15" s="29" t="s">
        <v>12</v>
      </c>
      <c r="F15" s="29" t="s">
        <v>11</v>
      </c>
      <c r="G15" s="29" t="s">
        <v>12</v>
      </c>
      <c r="Q15" s="29"/>
      <c r="R15" s="29" t="s">
        <v>71</v>
      </c>
      <c r="S15" s="30" t="s">
        <v>72</v>
      </c>
    </row>
    <row r="16" spans="1:19" ht="30" customHeight="1" x14ac:dyDescent="0.25">
      <c r="A16" s="34" t="s">
        <v>32</v>
      </c>
      <c r="B16" s="30">
        <v>390</v>
      </c>
      <c r="C16" s="56">
        <v>34214498</v>
      </c>
      <c r="D16" s="56">
        <v>8269</v>
      </c>
      <c r="E16" s="56">
        <v>14410489</v>
      </c>
      <c r="F16" s="56">
        <f>B16+D16</f>
        <v>8659</v>
      </c>
      <c r="G16" s="56">
        <f>C16+E16</f>
        <v>48624987</v>
      </c>
      <c r="Q16" s="7" t="s">
        <v>11</v>
      </c>
      <c r="R16" s="30">
        <f>B18</f>
        <v>675</v>
      </c>
      <c r="S16" s="30">
        <f>D18</f>
        <v>11983</v>
      </c>
    </row>
    <row r="17" spans="1:19" ht="30" customHeight="1" x14ac:dyDescent="0.25">
      <c r="A17" s="34" t="s">
        <v>33</v>
      </c>
      <c r="B17" s="56">
        <v>285</v>
      </c>
      <c r="C17" s="56">
        <v>15321235</v>
      </c>
      <c r="D17" s="56">
        <v>3714</v>
      </c>
      <c r="E17" s="56">
        <v>6567220</v>
      </c>
      <c r="F17" s="56">
        <f>B17+D17</f>
        <v>3999</v>
      </c>
      <c r="G17" s="56">
        <f>C17+E17</f>
        <v>21888455</v>
      </c>
      <c r="Q17" s="29" t="s">
        <v>12</v>
      </c>
      <c r="R17" s="56">
        <f>C18</f>
        <v>49535733</v>
      </c>
      <c r="S17" s="56">
        <f>E18</f>
        <v>20977709</v>
      </c>
    </row>
    <row r="18" spans="1:19" x14ac:dyDescent="0.25">
      <c r="A18" s="32" t="s">
        <v>37</v>
      </c>
      <c r="B18" s="30">
        <f>SUM(B16:B17)</f>
        <v>675</v>
      </c>
      <c r="C18" s="56">
        <f>C16+C17</f>
        <v>49535733</v>
      </c>
      <c r="D18" s="56">
        <f>SUM(D16:D17)</f>
        <v>11983</v>
      </c>
      <c r="E18" s="56">
        <f>E16+E17</f>
        <v>20977709</v>
      </c>
      <c r="F18" s="56">
        <f>SUM(F16:F17)</f>
        <v>12658</v>
      </c>
      <c r="G18" s="56">
        <f>G16+G17</f>
        <v>70513442</v>
      </c>
    </row>
    <row r="20" spans="1:19" x14ac:dyDescent="0.25">
      <c r="E20" s="88"/>
    </row>
    <row r="23" spans="1:19" ht="15.75" x14ac:dyDescent="0.25">
      <c r="A23" s="99" t="s">
        <v>105</v>
      </c>
    </row>
    <row r="25" spans="1:19" ht="105" customHeight="1" x14ac:dyDescent="0.25">
      <c r="A25" s="81" t="s">
        <v>80</v>
      </c>
      <c r="B25" s="76" t="s">
        <v>110</v>
      </c>
      <c r="C25" s="76" t="s">
        <v>111</v>
      </c>
    </row>
    <row r="26" spans="1:19" ht="30" x14ac:dyDescent="0.25">
      <c r="A26" s="36" t="s">
        <v>32</v>
      </c>
      <c r="B26" s="28">
        <v>1705750516</v>
      </c>
      <c r="C26" s="28">
        <v>78586065</v>
      </c>
    </row>
    <row r="27" spans="1:19" ht="30" x14ac:dyDescent="0.25">
      <c r="A27" s="36" t="s">
        <v>33</v>
      </c>
      <c r="B27" s="28">
        <v>1413928723</v>
      </c>
      <c r="C27" s="28">
        <v>40490573</v>
      </c>
      <c r="K27" s="64"/>
      <c r="L27" s="64"/>
    </row>
    <row r="28" spans="1:19" x14ac:dyDescent="0.25">
      <c r="A28" s="35" t="s">
        <v>37</v>
      </c>
      <c r="B28" s="28">
        <f>SUM(B26:B27)</f>
        <v>3119679239</v>
      </c>
      <c r="C28" s="28">
        <f>SUM(C26:C27)</f>
        <v>119076638</v>
      </c>
    </row>
  </sheetData>
  <mergeCells count="6">
    <mergeCell ref="A3:A4"/>
    <mergeCell ref="B14:C14"/>
    <mergeCell ref="D14:E14"/>
    <mergeCell ref="F14:G14"/>
    <mergeCell ref="A14:A15"/>
    <mergeCell ref="B3:F3"/>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81"/>
  <sheetViews>
    <sheetView workbookViewId="0">
      <selection activeCell="E7" sqref="E7"/>
    </sheetView>
  </sheetViews>
  <sheetFormatPr defaultRowHeight="15" x14ac:dyDescent="0.25"/>
  <cols>
    <col min="1" max="1" width="16" customWidth="1"/>
    <col min="2" max="2" width="10.7109375" customWidth="1"/>
    <col min="3" max="3" width="10.7109375" style="9" customWidth="1"/>
    <col min="4" max="4" width="12" customWidth="1"/>
    <col min="5" max="5" width="10.7109375" customWidth="1"/>
    <col min="7" max="7" width="10.85546875" bestFit="1" customWidth="1"/>
    <col min="12" max="12" width="10.7109375" customWidth="1"/>
    <col min="14" max="14" width="10.7109375" customWidth="1"/>
  </cols>
  <sheetData>
    <row r="1" spans="1:5" ht="15.75" x14ac:dyDescent="0.25">
      <c r="A1" s="1" t="s">
        <v>73</v>
      </c>
    </row>
    <row r="3" spans="1:5" ht="90" x14ac:dyDescent="0.25">
      <c r="A3" s="42" t="s">
        <v>112</v>
      </c>
      <c r="B3" s="42" t="s">
        <v>45</v>
      </c>
      <c r="C3" s="42" t="s">
        <v>31</v>
      </c>
      <c r="D3" s="42" t="s">
        <v>12</v>
      </c>
      <c r="E3" s="42" t="s">
        <v>31</v>
      </c>
    </row>
    <row r="4" spans="1:5" ht="15" customHeight="1" x14ac:dyDescent="0.25">
      <c r="A4" s="37" t="s">
        <v>46</v>
      </c>
      <c r="B4" s="36">
        <v>423</v>
      </c>
      <c r="C4" s="44">
        <f t="shared" ref="C4:C26" si="0">B4/$B$26</f>
        <v>0.62666666666666671</v>
      </c>
      <c r="D4" s="38">
        <v>34429288</v>
      </c>
      <c r="E4" s="45">
        <f t="shared" ref="E4:E10" si="1">D4/$D$26</f>
        <v>0.69503943749050812</v>
      </c>
    </row>
    <row r="5" spans="1:5" ht="15" customHeight="1" x14ac:dyDescent="0.25">
      <c r="A5" s="37" t="s">
        <v>47</v>
      </c>
      <c r="B5" s="36">
        <v>89</v>
      </c>
      <c r="C5" s="44">
        <f t="shared" si="0"/>
        <v>0.13185185185185186</v>
      </c>
      <c r="D5" s="38">
        <v>1229872</v>
      </c>
      <c r="E5" s="45">
        <f t="shared" si="1"/>
        <v>2.4827976200533865E-2</v>
      </c>
    </row>
    <row r="6" spans="1:5" ht="15" customHeight="1" x14ac:dyDescent="0.25">
      <c r="A6" s="37" t="s">
        <v>48</v>
      </c>
      <c r="B6" s="36">
        <v>8</v>
      </c>
      <c r="C6" s="44">
        <f t="shared" si="0"/>
        <v>1.1851851851851851E-2</v>
      </c>
      <c r="D6" s="43">
        <v>48708</v>
      </c>
      <c r="E6" s="45">
        <f t="shared" si="1"/>
        <v>9.8329018367407633E-4</v>
      </c>
    </row>
    <row r="7" spans="1:5" ht="15" customHeight="1" x14ac:dyDescent="0.25">
      <c r="A7" s="37" t="s">
        <v>49</v>
      </c>
      <c r="B7" s="36">
        <v>3</v>
      </c>
      <c r="C7" s="44">
        <f t="shared" si="0"/>
        <v>4.4444444444444444E-3</v>
      </c>
      <c r="D7" s="36">
        <v>853</v>
      </c>
      <c r="E7" s="45">
        <f t="shared" si="1"/>
        <v>1.7219892557156669E-5</v>
      </c>
    </row>
    <row r="8" spans="1:5" s="9" customFormat="1" ht="15" customHeight="1" x14ac:dyDescent="0.25">
      <c r="A8" s="37" t="s">
        <v>61</v>
      </c>
      <c r="B8" s="36">
        <v>2</v>
      </c>
      <c r="C8" s="44">
        <f t="shared" si="0"/>
        <v>2.9629629629629628E-3</v>
      </c>
      <c r="D8" s="43">
        <v>12191</v>
      </c>
      <c r="E8" s="45">
        <f t="shared" si="1"/>
        <v>2.4610517018088738E-4</v>
      </c>
    </row>
    <row r="9" spans="1:5" ht="15" customHeight="1" x14ac:dyDescent="0.25">
      <c r="A9" s="37" t="s">
        <v>50</v>
      </c>
      <c r="B9" s="36">
        <v>2</v>
      </c>
      <c r="C9" s="44">
        <f t="shared" si="0"/>
        <v>2.9629629629629628E-3</v>
      </c>
      <c r="D9" s="43">
        <v>10564</v>
      </c>
      <c r="E9" s="45">
        <f t="shared" si="1"/>
        <v>2.1326019340422398E-4</v>
      </c>
    </row>
    <row r="10" spans="1:5" ht="15" customHeight="1" x14ac:dyDescent="0.25">
      <c r="A10" s="37" t="s">
        <v>51</v>
      </c>
      <c r="B10" s="36">
        <v>28</v>
      </c>
      <c r="C10" s="44">
        <f t="shared" si="0"/>
        <v>4.148148148148148E-2</v>
      </c>
      <c r="D10" s="38">
        <v>8389056</v>
      </c>
      <c r="E10" s="45">
        <f t="shared" si="1"/>
        <v>0.16935362599762074</v>
      </c>
    </row>
    <row r="11" spans="1:5" s="9" customFormat="1" ht="15" customHeight="1" x14ac:dyDescent="0.25">
      <c r="A11" s="37" t="s">
        <v>52</v>
      </c>
      <c r="B11" s="36">
        <v>0</v>
      </c>
      <c r="C11" s="44">
        <f t="shared" si="0"/>
        <v>0</v>
      </c>
      <c r="D11" s="38">
        <v>0</v>
      </c>
      <c r="E11" s="45">
        <f t="shared" ref="E11:E12" si="2">D11/$D$26</f>
        <v>0</v>
      </c>
    </row>
    <row r="12" spans="1:5" s="9" customFormat="1" ht="15" customHeight="1" x14ac:dyDescent="0.25">
      <c r="A12" s="37" t="s">
        <v>62</v>
      </c>
      <c r="B12" s="36">
        <v>0</v>
      </c>
      <c r="C12" s="44">
        <f t="shared" si="0"/>
        <v>0</v>
      </c>
      <c r="D12" s="38">
        <v>0</v>
      </c>
      <c r="E12" s="45">
        <f t="shared" si="2"/>
        <v>0</v>
      </c>
    </row>
    <row r="13" spans="1:5" ht="15" customHeight="1" x14ac:dyDescent="0.25">
      <c r="A13" s="37" t="s">
        <v>54</v>
      </c>
      <c r="B13" s="36">
        <v>59</v>
      </c>
      <c r="C13" s="44">
        <f t="shared" si="0"/>
        <v>8.7407407407407406E-2</v>
      </c>
      <c r="D13" s="38">
        <v>2665481</v>
      </c>
      <c r="E13" s="45">
        <f t="shared" ref="E13:E26" si="3">D13/$D$26</f>
        <v>5.3809257248701663E-2</v>
      </c>
    </row>
    <row r="14" spans="1:5" ht="15" customHeight="1" x14ac:dyDescent="0.25">
      <c r="A14" s="37" t="s">
        <v>55</v>
      </c>
      <c r="B14" s="36">
        <v>21</v>
      </c>
      <c r="C14" s="44">
        <f t="shared" si="0"/>
        <v>3.111111111111111E-2</v>
      </c>
      <c r="D14" s="38">
        <v>598114</v>
      </c>
      <c r="E14" s="45">
        <f t="shared" si="3"/>
        <v>1.2074394861584061E-2</v>
      </c>
    </row>
    <row r="15" spans="1:5" ht="15" customHeight="1" x14ac:dyDescent="0.25">
      <c r="A15" s="37" t="s">
        <v>56</v>
      </c>
      <c r="B15" s="36">
        <v>1</v>
      </c>
      <c r="C15" s="44">
        <f t="shared" si="0"/>
        <v>1.4814814814814814E-3</v>
      </c>
      <c r="D15" s="38">
        <v>60000</v>
      </c>
      <c r="E15" s="45">
        <f t="shared" si="3"/>
        <v>1.2112468387214539E-3</v>
      </c>
    </row>
    <row r="16" spans="1:5" s="9" customFormat="1" ht="15" customHeight="1" x14ac:dyDescent="0.25">
      <c r="A16" s="37" t="s">
        <v>57</v>
      </c>
      <c r="B16" s="36">
        <v>13</v>
      </c>
      <c r="C16" s="44">
        <f t="shared" si="0"/>
        <v>1.9259259259259261E-2</v>
      </c>
      <c r="D16" s="38">
        <v>15550</v>
      </c>
      <c r="E16" s="45">
        <f t="shared" si="3"/>
        <v>3.1391480570197681E-4</v>
      </c>
    </row>
    <row r="17" spans="1:7" ht="15" customHeight="1" x14ac:dyDescent="0.25">
      <c r="A17" s="37" t="s">
        <v>58</v>
      </c>
      <c r="B17" s="36">
        <v>1</v>
      </c>
      <c r="C17" s="44">
        <f t="shared" si="0"/>
        <v>1.4814814814814814E-3</v>
      </c>
      <c r="D17" s="43">
        <v>45</v>
      </c>
      <c r="E17" s="45">
        <f t="shared" si="3"/>
        <v>9.0843512904109043E-7</v>
      </c>
    </row>
    <row r="18" spans="1:7" s="9" customFormat="1" ht="15" customHeight="1" x14ac:dyDescent="0.25">
      <c r="A18" s="37" t="s">
        <v>63</v>
      </c>
      <c r="B18" s="36">
        <v>0</v>
      </c>
      <c r="C18" s="44">
        <f t="shared" si="0"/>
        <v>0</v>
      </c>
      <c r="D18" s="43">
        <v>0</v>
      </c>
      <c r="E18" s="45">
        <f t="shared" si="3"/>
        <v>0</v>
      </c>
    </row>
    <row r="19" spans="1:7" s="9" customFormat="1" ht="15" customHeight="1" x14ac:dyDescent="0.25">
      <c r="A19" s="37" t="s">
        <v>64</v>
      </c>
      <c r="B19" s="36">
        <v>0</v>
      </c>
      <c r="C19" s="44">
        <f t="shared" si="0"/>
        <v>0</v>
      </c>
      <c r="D19" s="43">
        <v>0</v>
      </c>
      <c r="E19" s="45">
        <f t="shared" si="3"/>
        <v>0</v>
      </c>
    </row>
    <row r="20" spans="1:7" s="9" customFormat="1" ht="15" customHeight="1" x14ac:dyDescent="0.25">
      <c r="A20" s="37" t="s">
        <v>65</v>
      </c>
      <c r="B20" s="36">
        <v>0</v>
      </c>
      <c r="C20" s="44">
        <f t="shared" si="0"/>
        <v>0</v>
      </c>
      <c r="D20" s="43">
        <v>0</v>
      </c>
      <c r="E20" s="45">
        <f t="shared" si="3"/>
        <v>0</v>
      </c>
    </row>
    <row r="21" spans="1:7" ht="15" customHeight="1" x14ac:dyDescent="0.25">
      <c r="A21" s="37" t="s">
        <v>59</v>
      </c>
      <c r="B21" s="36">
        <v>4</v>
      </c>
      <c r="C21" s="44">
        <f t="shared" si="0"/>
        <v>5.9259259259259256E-3</v>
      </c>
      <c r="D21" s="38">
        <v>252588</v>
      </c>
      <c r="E21" s="45">
        <f t="shared" si="3"/>
        <v>5.0991069416495768E-3</v>
      </c>
    </row>
    <row r="22" spans="1:7" s="9" customFormat="1" ht="15" customHeight="1" x14ac:dyDescent="0.25">
      <c r="A22" s="37" t="s">
        <v>60</v>
      </c>
      <c r="B22" s="36">
        <v>21</v>
      </c>
      <c r="C22" s="44">
        <f t="shared" si="0"/>
        <v>3.111111111111111E-2</v>
      </c>
      <c r="D22" s="38">
        <v>1823423</v>
      </c>
      <c r="E22" s="45">
        <f t="shared" si="3"/>
        <v>3.681025574003316E-2</v>
      </c>
    </row>
    <row r="23" spans="1:7" s="9" customFormat="1" ht="15" customHeight="1" x14ac:dyDescent="0.25">
      <c r="A23" s="37" t="s">
        <v>66</v>
      </c>
      <c r="B23" s="36">
        <v>0</v>
      </c>
      <c r="C23" s="44">
        <f t="shared" si="0"/>
        <v>0</v>
      </c>
      <c r="D23" s="38">
        <v>0</v>
      </c>
      <c r="E23" s="45">
        <f t="shared" si="3"/>
        <v>0</v>
      </c>
    </row>
    <row r="24" spans="1:7" s="9" customFormat="1" ht="15" customHeight="1" x14ac:dyDescent="0.25">
      <c r="A24" s="37" t="s">
        <v>67</v>
      </c>
      <c r="B24" s="36">
        <v>0</v>
      </c>
      <c r="C24" s="44">
        <f t="shared" si="0"/>
        <v>0</v>
      </c>
      <c r="D24" s="38">
        <v>0</v>
      </c>
      <c r="E24" s="45">
        <f t="shared" si="3"/>
        <v>0</v>
      </c>
    </row>
    <row r="25" spans="1:7" ht="15" customHeight="1" x14ac:dyDescent="0.25">
      <c r="A25" s="37" t="s">
        <v>68</v>
      </c>
      <c r="B25" s="36">
        <v>0</v>
      </c>
      <c r="C25" s="44">
        <f t="shared" si="0"/>
        <v>0</v>
      </c>
      <c r="D25" s="38">
        <v>0</v>
      </c>
      <c r="E25" s="45">
        <f t="shared" si="3"/>
        <v>0</v>
      </c>
    </row>
    <row r="26" spans="1:7" ht="15" customHeight="1" x14ac:dyDescent="0.25">
      <c r="A26" s="39" t="s">
        <v>18</v>
      </c>
      <c r="B26" s="40">
        <f>SUM(B4:B25)</f>
        <v>675</v>
      </c>
      <c r="C26" s="52">
        <f t="shared" si="0"/>
        <v>1</v>
      </c>
      <c r="D26" s="41">
        <f>SUM(D4:D25)</f>
        <v>49535733</v>
      </c>
      <c r="E26" s="53">
        <f t="shared" si="3"/>
        <v>1</v>
      </c>
      <c r="G26" s="10"/>
    </row>
    <row r="29" spans="1:7" x14ac:dyDescent="0.25">
      <c r="A29" s="114" t="s">
        <v>112</v>
      </c>
      <c r="B29" s="116" t="s">
        <v>32</v>
      </c>
      <c r="C29" s="117"/>
      <c r="D29" s="118" t="s">
        <v>33</v>
      </c>
      <c r="E29" s="119"/>
    </row>
    <row r="30" spans="1:7" ht="90" x14ac:dyDescent="0.25">
      <c r="A30" s="115"/>
      <c r="B30" s="42" t="s">
        <v>45</v>
      </c>
      <c r="C30" s="42" t="s">
        <v>12</v>
      </c>
      <c r="D30" s="42" t="s">
        <v>45</v>
      </c>
      <c r="E30" s="42" t="s">
        <v>12</v>
      </c>
    </row>
    <row r="31" spans="1:7" x14ac:dyDescent="0.25">
      <c r="A31" s="37" t="s">
        <v>46</v>
      </c>
      <c r="B31" s="36">
        <v>237</v>
      </c>
      <c r="C31" s="48">
        <v>28568374</v>
      </c>
      <c r="D31" s="38">
        <v>186</v>
      </c>
      <c r="E31" s="49">
        <v>5860914</v>
      </c>
    </row>
    <row r="32" spans="1:7" x14ac:dyDescent="0.25">
      <c r="A32" s="37" t="s">
        <v>47</v>
      </c>
      <c r="B32" s="36">
        <v>67</v>
      </c>
      <c r="C32" s="48">
        <v>837197</v>
      </c>
      <c r="D32" s="38">
        <v>22</v>
      </c>
      <c r="E32" s="49">
        <v>392675</v>
      </c>
    </row>
    <row r="33" spans="1:5" x14ac:dyDescent="0.25">
      <c r="A33" s="37" t="s">
        <v>48</v>
      </c>
      <c r="B33" s="36">
        <v>0</v>
      </c>
      <c r="C33" s="46">
        <v>0</v>
      </c>
      <c r="D33" s="38">
        <v>8</v>
      </c>
      <c r="E33" s="49">
        <v>48708</v>
      </c>
    </row>
    <row r="34" spans="1:5" x14ac:dyDescent="0.25">
      <c r="A34" s="37" t="s">
        <v>49</v>
      </c>
      <c r="B34" s="36">
        <v>0</v>
      </c>
      <c r="C34" s="46">
        <v>0</v>
      </c>
      <c r="D34" s="38">
        <v>3</v>
      </c>
      <c r="E34" s="47">
        <v>853</v>
      </c>
    </row>
    <row r="35" spans="1:5" x14ac:dyDescent="0.25">
      <c r="A35" s="37" t="s">
        <v>61</v>
      </c>
      <c r="B35" s="36">
        <v>0</v>
      </c>
      <c r="C35" s="46">
        <v>0</v>
      </c>
      <c r="D35" s="38">
        <v>2</v>
      </c>
      <c r="E35" s="49">
        <v>12191</v>
      </c>
    </row>
    <row r="36" spans="1:5" x14ac:dyDescent="0.25">
      <c r="A36" s="37" t="s">
        <v>50</v>
      </c>
      <c r="B36" s="36">
        <v>2</v>
      </c>
      <c r="C36" s="48">
        <v>10564</v>
      </c>
      <c r="D36" s="38">
        <v>0</v>
      </c>
      <c r="E36" s="49">
        <v>0</v>
      </c>
    </row>
    <row r="37" spans="1:5" x14ac:dyDescent="0.25">
      <c r="A37" s="37" t="s">
        <v>51</v>
      </c>
      <c r="B37" s="36">
        <v>7</v>
      </c>
      <c r="C37" s="48">
        <v>163313</v>
      </c>
      <c r="D37" s="38">
        <v>21</v>
      </c>
      <c r="E37" s="49">
        <v>8225743</v>
      </c>
    </row>
    <row r="38" spans="1:5" ht="30" x14ac:dyDescent="0.25">
      <c r="A38" s="37" t="s">
        <v>52</v>
      </c>
      <c r="B38" s="36">
        <v>0</v>
      </c>
      <c r="C38" s="46">
        <v>0</v>
      </c>
      <c r="D38" s="38">
        <v>0</v>
      </c>
      <c r="E38" s="47">
        <v>0</v>
      </c>
    </row>
    <row r="39" spans="1:5" ht="30" x14ac:dyDescent="0.25">
      <c r="A39" s="37" t="s">
        <v>62</v>
      </c>
      <c r="B39" s="36">
        <v>0</v>
      </c>
      <c r="C39" s="46">
        <v>0</v>
      </c>
      <c r="D39" s="38">
        <v>0</v>
      </c>
      <c r="E39" s="47">
        <f t="shared" ref="E39" si="4">D39/$D$26</f>
        <v>0</v>
      </c>
    </row>
    <row r="40" spans="1:5" ht="30" x14ac:dyDescent="0.25">
      <c r="A40" s="37" t="s">
        <v>54</v>
      </c>
      <c r="B40" s="36">
        <v>32</v>
      </c>
      <c r="C40" s="48">
        <v>1978172</v>
      </c>
      <c r="D40" s="38">
        <v>27</v>
      </c>
      <c r="E40" s="49">
        <v>687309</v>
      </c>
    </row>
    <row r="41" spans="1:5" x14ac:dyDescent="0.25">
      <c r="A41" s="37" t="s">
        <v>55</v>
      </c>
      <c r="B41" s="36">
        <v>20</v>
      </c>
      <c r="C41" s="48">
        <v>580867</v>
      </c>
      <c r="D41" s="38">
        <v>1</v>
      </c>
      <c r="E41" s="49">
        <v>17247</v>
      </c>
    </row>
    <row r="42" spans="1:5" x14ac:dyDescent="0.25">
      <c r="A42" s="37" t="s">
        <v>56</v>
      </c>
      <c r="B42" s="36">
        <v>0</v>
      </c>
      <c r="C42" s="48">
        <v>0</v>
      </c>
      <c r="D42" s="38">
        <v>1</v>
      </c>
      <c r="E42" s="49">
        <v>60000</v>
      </c>
    </row>
    <row r="43" spans="1:5" x14ac:dyDescent="0.25">
      <c r="A43" s="37" t="s">
        <v>57</v>
      </c>
      <c r="B43" s="36">
        <v>0</v>
      </c>
      <c r="C43" s="46">
        <v>0</v>
      </c>
      <c r="D43" s="38">
        <v>13</v>
      </c>
      <c r="E43" s="49">
        <v>15550</v>
      </c>
    </row>
    <row r="44" spans="1:5" x14ac:dyDescent="0.25">
      <c r="A44" s="37" t="s">
        <v>58</v>
      </c>
      <c r="B44" s="36">
        <v>0</v>
      </c>
      <c r="C44" s="46">
        <v>0</v>
      </c>
      <c r="D44" s="38">
        <v>1</v>
      </c>
      <c r="E44" s="49">
        <v>45</v>
      </c>
    </row>
    <row r="45" spans="1:5" x14ac:dyDescent="0.25">
      <c r="A45" s="37" t="s">
        <v>63</v>
      </c>
      <c r="B45" s="36">
        <v>0</v>
      </c>
      <c r="C45" s="46">
        <v>0</v>
      </c>
      <c r="D45" s="38">
        <v>0</v>
      </c>
      <c r="E45" s="47">
        <v>0</v>
      </c>
    </row>
    <row r="46" spans="1:5" x14ac:dyDescent="0.25">
      <c r="A46" s="37" t="s">
        <v>64</v>
      </c>
      <c r="B46" s="36">
        <v>0</v>
      </c>
      <c r="C46" s="46">
        <v>0</v>
      </c>
      <c r="D46" s="38">
        <v>0</v>
      </c>
      <c r="E46" s="47">
        <v>0</v>
      </c>
    </row>
    <row r="47" spans="1:5" x14ac:dyDescent="0.25">
      <c r="A47" s="37" t="s">
        <v>65</v>
      </c>
      <c r="B47" s="36">
        <v>0</v>
      </c>
      <c r="C47" s="46">
        <v>0</v>
      </c>
      <c r="D47" s="38">
        <v>0</v>
      </c>
      <c r="E47" s="47">
        <v>0</v>
      </c>
    </row>
    <row r="48" spans="1:5" x14ac:dyDescent="0.25">
      <c r="A48" s="37" t="s">
        <v>59</v>
      </c>
      <c r="B48" s="36">
        <v>4</v>
      </c>
      <c r="C48" s="48">
        <v>252588</v>
      </c>
      <c r="D48" s="38">
        <v>0</v>
      </c>
      <c r="E48" s="47">
        <v>0</v>
      </c>
    </row>
    <row r="49" spans="1:7" x14ac:dyDescent="0.25">
      <c r="A49" s="37" t="s">
        <v>60</v>
      </c>
      <c r="B49" s="36">
        <v>21</v>
      </c>
      <c r="C49" s="48">
        <v>1823423</v>
      </c>
      <c r="D49" s="38">
        <v>0</v>
      </c>
      <c r="E49" s="47">
        <v>0</v>
      </c>
    </row>
    <row r="50" spans="1:7" x14ac:dyDescent="0.25">
      <c r="A50" s="37" t="s">
        <v>66</v>
      </c>
      <c r="B50" s="36">
        <v>0</v>
      </c>
      <c r="C50" s="46">
        <v>0</v>
      </c>
      <c r="D50" s="38">
        <v>0</v>
      </c>
      <c r="E50" s="47">
        <v>0</v>
      </c>
    </row>
    <row r="51" spans="1:7" x14ac:dyDescent="0.25">
      <c r="A51" s="37" t="s">
        <v>67</v>
      </c>
      <c r="B51" s="36">
        <v>0</v>
      </c>
      <c r="C51" s="46">
        <f>B51/$B$26</f>
        <v>0</v>
      </c>
      <c r="D51" s="38">
        <v>0</v>
      </c>
      <c r="E51" s="47">
        <v>0</v>
      </c>
    </row>
    <row r="52" spans="1:7" x14ac:dyDescent="0.25">
      <c r="A52" s="37" t="s">
        <v>68</v>
      </c>
      <c r="B52" s="36">
        <v>0</v>
      </c>
      <c r="C52" s="46">
        <f>B52/$B$26</f>
        <v>0</v>
      </c>
      <c r="D52" s="38">
        <v>0</v>
      </c>
      <c r="E52" s="47">
        <v>0</v>
      </c>
    </row>
    <row r="53" spans="1:7" x14ac:dyDescent="0.25">
      <c r="A53" s="39" t="s">
        <v>18</v>
      </c>
      <c r="B53" s="40">
        <f>SUM(B31:B52)</f>
        <v>390</v>
      </c>
      <c r="C53" s="50">
        <f>SUM(C31:C52)</f>
        <v>34214498</v>
      </c>
      <c r="D53" s="41">
        <f>SUM(D31:D52)</f>
        <v>285</v>
      </c>
      <c r="E53" s="51">
        <f>SUM(E31:E52)</f>
        <v>15321235</v>
      </c>
      <c r="F53" s="10"/>
      <c r="G53" s="10"/>
    </row>
    <row r="55" spans="1:7" ht="90" x14ac:dyDescent="0.25">
      <c r="A55" s="26"/>
      <c r="B55" s="27" t="s">
        <v>11</v>
      </c>
      <c r="C55" s="27" t="s">
        <v>12</v>
      </c>
    </row>
    <row r="56" spans="1:7" x14ac:dyDescent="0.25">
      <c r="A56" s="100" t="s">
        <v>32</v>
      </c>
      <c r="B56" s="26">
        <f>B53</f>
        <v>390</v>
      </c>
      <c r="C56" s="28">
        <f>C53</f>
        <v>34214498</v>
      </c>
    </row>
    <row r="57" spans="1:7" ht="30" x14ac:dyDescent="0.25">
      <c r="A57" s="27" t="s">
        <v>33</v>
      </c>
      <c r="B57" s="28">
        <f>D53</f>
        <v>285</v>
      </c>
      <c r="C57" s="28">
        <f>E53</f>
        <v>15321235</v>
      </c>
    </row>
    <row r="64" spans="1:7" s="9" customFormat="1" ht="15.75" x14ac:dyDescent="0.25">
      <c r="A64" s="1" t="s">
        <v>76</v>
      </c>
    </row>
    <row r="65" spans="1:2" s="9" customFormat="1" ht="15.75" x14ac:dyDescent="0.25">
      <c r="A65" s="1"/>
    </row>
    <row r="66" spans="1:2" ht="30" x14ac:dyDescent="0.25">
      <c r="A66" s="26"/>
      <c r="B66" s="27" t="s">
        <v>38</v>
      </c>
    </row>
    <row r="67" spans="1:2" x14ac:dyDescent="0.25">
      <c r="A67" s="100" t="s">
        <v>32</v>
      </c>
      <c r="B67" s="26">
        <f>'1_galvenie_rādītāji'!C5</f>
        <v>54</v>
      </c>
    </row>
    <row r="68" spans="1:2" ht="30" x14ac:dyDescent="0.25">
      <c r="A68" s="27" t="s">
        <v>33</v>
      </c>
      <c r="B68" s="26">
        <f>'1_galvenie_rādītāji'!C6</f>
        <v>53</v>
      </c>
    </row>
    <row r="69" spans="1:2" x14ac:dyDescent="0.25">
      <c r="A69" s="26" t="s">
        <v>37</v>
      </c>
      <c r="B69" s="26">
        <f>SUM(B67:B68)</f>
        <v>107</v>
      </c>
    </row>
    <row r="81" spans="7:7" x14ac:dyDescent="0.25">
      <c r="G81" s="9"/>
    </row>
  </sheetData>
  <mergeCells count="3">
    <mergeCell ref="A29:A30"/>
    <mergeCell ref="B29:C29"/>
    <mergeCell ref="D29:E2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60"/>
  <sheetViews>
    <sheetView workbookViewId="0">
      <selection activeCell="L22" sqref="L22"/>
    </sheetView>
  </sheetViews>
  <sheetFormatPr defaultRowHeight="15" x14ac:dyDescent="0.25"/>
  <cols>
    <col min="1" max="1" width="10.140625" customWidth="1"/>
    <col min="2" max="2" width="9.85546875" customWidth="1"/>
    <col min="3" max="3" width="9.85546875" bestFit="1" customWidth="1"/>
    <col min="8" max="10" width="9.140625" style="9"/>
    <col min="11" max="11" width="9.85546875" customWidth="1"/>
    <col min="12" max="12" width="9.7109375" style="9" customWidth="1"/>
    <col min="13" max="13" width="10" customWidth="1"/>
    <col min="14" max="14" width="9.7109375" customWidth="1"/>
  </cols>
  <sheetData>
    <row r="1" spans="1:14" ht="15.75" x14ac:dyDescent="0.25">
      <c r="A1" s="99" t="s">
        <v>113</v>
      </c>
    </row>
    <row r="3" spans="1:14" ht="61.5" customHeight="1" x14ac:dyDescent="0.25">
      <c r="A3" s="126" t="s">
        <v>113</v>
      </c>
      <c r="B3" s="127"/>
      <c r="C3" s="127"/>
      <c r="D3" s="127"/>
      <c r="E3" s="127"/>
      <c r="F3" s="127"/>
      <c r="G3" s="127"/>
      <c r="H3" s="127"/>
      <c r="I3" s="127"/>
      <c r="J3" s="128"/>
      <c r="K3" s="120" t="s">
        <v>11</v>
      </c>
      <c r="L3" s="14" t="s">
        <v>31</v>
      </c>
      <c r="M3" s="120" t="s">
        <v>12</v>
      </c>
      <c r="N3" s="14" t="s">
        <v>31</v>
      </c>
    </row>
    <row r="4" spans="1:14" ht="18.75" hidden="1" customHeight="1" x14ac:dyDescent="0.25">
      <c r="A4" s="129"/>
      <c r="B4" s="130"/>
      <c r="C4" s="130"/>
      <c r="D4" s="130"/>
      <c r="E4" s="130"/>
      <c r="F4" s="130"/>
      <c r="G4" s="130"/>
      <c r="H4" s="130"/>
      <c r="I4" s="130"/>
      <c r="J4" s="131"/>
      <c r="K4" s="121"/>
      <c r="L4" s="14"/>
      <c r="M4" s="121"/>
      <c r="N4" s="5"/>
    </row>
    <row r="5" spans="1:14" ht="24" customHeight="1" x14ac:dyDescent="0.25">
      <c r="A5" s="123" t="s">
        <v>13</v>
      </c>
      <c r="B5" s="124"/>
      <c r="C5" s="124"/>
      <c r="D5" s="124"/>
      <c r="E5" s="124"/>
      <c r="F5" s="124"/>
      <c r="G5" s="124"/>
      <c r="H5" s="124"/>
      <c r="I5" s="124"/>
      <c r="J5" s="125"/>
      <c r="K5" s="11">
        <v>159</v>
      </c>
      <c r="L5" s="19">
        <f>K5/$K$22</f>
        <v>1.3268797463072687E-2</v>
      </c>
      <c r="M5" s="16">
        <v>4392273</v>
      </c>
      <c r="N5" s="24">
        <f>M5/$M$22</f>
        <v>0.20937810701826401</v>
      </c>
    </row>
    <row r="6" spans="1:14" ht="24.75" customHeight="1" x14ac:dyDescent="0.25">
      <c r="A6" s="123" t="s">
        <v>14</v>
      </c>
      <c r="B6" s="124"/>
      <c r="C6" s="124"/>
      <c r="D6" s="124"/>
      <c r="E6" s="124"/>
      <c r="F6" s="124"/>
      <c r="G6" s="124"/>
      <c r="H6" s="124"/>
      <c r="I6" s="124"/>
      <c r="J6" s="125"/>
      <c r="K6" s="17">
        <v>1810</v>
      </c>
      <c r="L6" s="19">
        <f t="shared" ref="L6:L22" si="0">K6/$K$22</f>
        <v>0.15104731703246266</v>
      </c>
      <c r="M6" s="16">
        <v>2708681</v>
      </c>
      <c r="N6" s="24">
        <f t="shared" ref="N6:N22" si="1">M6/$M$22</f>
        <v>0.12912186931375585</v>
      </c>
    </row>
    <row r="7" spans="1:14" ht="22.5" customHeight="1" x14ac:dyDescent="0.25">
      <c r="A7" s="123" t="s">
        <v>19</v>
      </c>
      <c r="B7" s="124"/>
      <c r="C7" s="124"/>
      <c r="D7" s="124"/>
      <c r="E7" s="124"/>
      <c r="F7" s="124"/>
      <c r="G7" s="124"/>
      <c r="H7" s="124"/>
      <c r="I7" s="124"/>
      <c r="J7" s="125"/>
      <c r="K7" s="11">
        <v>241</v>
      </c>
      <c r="L7" s="19">
        <f t="shared" si="0"/>
        <v>2.0111825085537844E-2</v>
      </c>
      <c r="M7" s="16">
        <v>843943</v>
      </c>
      <c r="N7" s="24">
        <f t="shared" si="1"/>
        <v>4.0230465586113338E-2</v>
      </c>
    </row>
    <row r="8" spans="1:14" ht="22.5" customHeight="1" x14ac:dyDescent="0.25">
      <c r="A8" s="123" t="s">
        <v>20</v>
      </c>
      <c r="B8" s="124"/>
      <c r="C8" s="124"/>
      <c r="D8" s="124"/>
      <c r="E8" s="124"/>
      <c r="F8" s="124"/>
      <c r="G8" s="124"/>
      <c r="H8" s="124"/>
      <c r="I8" s="124"/>
      <c r="J8" s="125"/>
      <c r="K8" s="11">
        <v>89</v>
      </c>
      <c r="L8" s="19">
        <f t="shared" si="0"/>
        <v>7.4271885170658436E-3</v>
      </c>
      <c r="M8" s="16">
        <v>800086</v>
      </c>
      <c r="N8" s="24">
        <f t="shared" si="1"/>
        <v>3.8139817841881592E-2</v>
      </c>
    </row>
    <row r="9" spans="1:14" ht="36" customHeight="1" x14ac:dyDescent="0.25">
      <c r="A9" s="123" t="s">
        <v>15</v>
      </c>
      <c r="B9" s="124"/>
      <c r="C9" s="124"/>
      <c r="D9" s="124"/>
      <c r="E9" s="124"/>
      <c r="F9" s="124"/>
      <c r="G9" s="124"/>
      <c r="H9" s="124"/>
      <c r="I9" s="124"/>
      <c r="J9" s="125"/>
      <c r="K9" s="11">
        <v>403</v>
      </c>
      <c r="L9" s="19">
        <f t="shared" si="0"/>
        <v>3.3630977217725108E-2</v>
      </c>
      <c r="M9" s="16">
        <v>280438</v>
      </c>
      <c r="N9" s="24">
        <f t="shared" si="1"/>
        <v>1.3368380694002381E-2</v>
      </c>
    </row>
    <row r="10" spans="1:14" ht="35.25" customHeight="1" x14ac:dyDescent="0.25">
      <c r="A10" s="123" t="s">
        <v>16</v>
      </c>
      <c r="B10" s="124"/>
      <c r="C10" s="124"/>
      <c r="D10" s="124"/>
      <c r="E10" s="124"/>
      <c r="F10" s="124"/>
      <c r="G10" s="124"/>
      <c r="H10" s="124"/>
      <c r="I10" s="124"/>
      <c r="J10" s="125"/>
      <c r="K10" s="11">
        <v>222</v>
      </c>
      <c r="L10" s="19">
        <f t="shared" si="0"/>
        <v>1.8526245514478845E-2</v>
      </c>
      <c r="M10" s="17">
        <v>93767</v>
      </c>
      <c r="N10" s="24">
        <f t="shared" si="1"/>
        <v>4.4698398666889695E-3</v>
      </c>
    </row>
    <row r="11" spans="1:14" ht="24.75" customHeight="1" x14ac:dyDescent="0.25">
      <c r="A11" s="123" t="s">
        <v>17</v>
      </c>
      <c r="B11" s="124"/>
      <c r="C11" s="124"/>
      <c r="D11" s="124"/>
      <c r="E11" s="124"/>
      <c r="F11" s="124"/>
      <c r="G11" s="124"/>
      <c r="H11" s="124"/>
      <c r="I11" s="124"/>
      <c r="J11" s="125"/>
      <c r="K11" s="11">
        <v>77</v>
      </c>
      <c r="L11" s="19">
        <f t="shared" si="0"/>
        <v>6.4257698406075276E-3</v>
      </c>
      <c r="M11" s="17">
        <v>62624</v>
      </c>
      <c r="N11" s="24">
        <f t="shared" si="1"/>
        <v>2.9852640247798271E-3</v>
      </c>
    </row>
    <row r="12" spans="1:14" ht="15" customHeight="1" x14ac:dyDescent="0.25">
      <c r="A12" s="123" t="s">
        <v>22</v>
      </c>
      <c r="B12" s="124"/>
      <c r="C12" s="124"/>
      <c r="D12" s="124"/>
      <c r="E12" s="124"/>
      <c r="F12" s="124"/>
      <c r="G12" s="124"/>
      <c r="H12" s="124"/>
      <c r="I12" s="124"/>
      <c r="J12" s="125"/>
      <c r="K12" s="11">
        <v>18</v>
      </c>
      <c r="L12" s="19">
        <f t="shared" si="0"/>
        <v>1.5021280146874738E-3</v>
      </c>
      <c r="M12" s="17">
        <v>42702</v>
      </c>
      <c r="N12" s="24">
        <f t="shared" si="1"/>
        <v>2.0355893010051765E-3</v>
      </c>
    </row>
    <row r="13" spans="1:14" ht="13.5" customHeight="1" x14ac:dyDescent="0.25">
      <c r="A13" s="123" t="s">
        <v>21</v>
      </c>
      <c r="B13" s="124"/>
      <c r="C13" s="124"/>
      <c r="D13" s="124"/>
      <c r="E13" s="124"/>
      <c r="F13" s="124"/>
      <c r="G13" s="124"/>
      <c r="H13" s="124"/>
      <c r="I13" s="124"/>
      <c r="J13" s="125"/>
      <c r="K13" s="11">
        <v>0</v>
      </c>
      <c r="L13" s="19">
        <f t="shared" si="0"/>
        <v>0</v>
      </c>
      <c r="M13" s="11">
        <v>0</v>
      </c>
      <c r="N13" s="24">
        <f t="shared" si="1"/>
        <v>0</v>
      </c>
    </row>
    <row r="14" spans="1:14" ht="35.25" customHeight="1" x14ac:dyDescent="0.25">
      <c r="A14" s="123" t="s">
        <v>23</v>
      </c>
      <c r="B14" s="124"/>
      <c r="C14" s="124"/>
      <c r="D14" s="124"/>
      <c r="E14" s="124"/>
      <c r="F14" s="124"/>
      <c r="G14" s="124"/>
      <c r="H14" s="124"/>
      <c r="I14" s="124"/>
      <c r="J14" s="125"/>
      <c r="K14" s="11">
        <v>32</v>
      </c>
      <c r="L14" s="19">
        <f t="shared" si="0"/>
        <v>2.6704498038888427E-3</v>
      </c>
      <c r="M14" s="17">
        <v>1021333</v>
      </c>
      <c r="N14" s="24">
        <f t="shared" si="1"/>
        <v>4.8686584412053764E-2</v>
      </c>
    </row>
    <row r="15" spans="1:14" ht="25.5" customHeight="1" x14ac:dyDescent="0.25">
      <c r="A15" s="123" t="s">
        <v>24</v>
      </c>
      <c r="B15" s="124"/>
      <c r="C15" s="124"/>
      <c r="D15" s="124"/>
      <c r="E15" s="124"/>
      <c r="F15" s="124"/>
      <c r="G15" s="124"/>
      <c r="H15" s="124"/>
      <c r="I15" s="124"/>
      <c r="J15" s="125"/>
      <c r="K15" s="11">
        <v>2</v>
      </c>
      <c r="L15" s="19">
        <f t="shared" si="0"/>
        <v>1.6690311274305267E-4</v>
      </c>
      <c r="M15" s="17">
        <v>305793</v>
      </c>
      <c r="N15" s="24">
        <f t="shared" si="1"/>
        <v>1.4577044614357078E-2</v>
      </c>
    </row>
    <row r="16" spans="1:14" ht="57" customHeight="1" x14ac:dyDescent="0.25">
      <c r="A16" s="123" t="s">
        <v>25</v>
      </c>
      <c r="B16" s="124"/>
      <c r="C16" s="124"/>
      <c r="D16" s="124"/>
      <c r="E16" s="124"/>
      <c r="F16" s="124"/>
      <c r="G16" s="124"/>
      <c r="H16" s="124"/>
      <c r="I16" s="124"/>
      <c r="J16" s="125"/>
      <c r="K16" s="11">
        <v>503</v>
      </c>
      <c r="L16" s="19">
        <f t="shared" si="0"/>
        <v>4.1976132854877744E-2</v>
      </c>
      <c r="M16" s="17">
        <v>337726</v>
      </c>
      <c r="N16" s="24">
        <f t="shared" si="1"/>
        <v>1.6099279478040237E-2</v>
      </c>
    </row>
    <row r="17" spans="1:15" ht="14.25" customHeight="1" x14ac:dyDescent="0.25">
      <c r="A17" s="123" t="s">
        <v>26</v>
      </c>
      <c r="B17" s="124"/>
      <c r="C17" s="124"/>
      <c r="D17" s="124"/>
      <c r="E17" s="124"/>
      <c r="F17" s="124"/>
      <c r="G17" s="124"/>
      <c r="H17" s="124"/>
      <c r="I17" s="124"/>
      <c r="J17" s="125"/>
      <c r="K17" s="11">
        <v>298</v>
      </c>
      <c r="L17" s="19">
        <f t="shared" si="0"/>
        <v>2.4868563798714848E-2</v>
      </c>
      <c r="M17" s="17">
        <v>3426856</v>
      </c>
      <c r="N17" s="24">
        <f t="shared" si="1"/>
        <v>0.16335701863344562</v>
      </c>
    </row>
    <row r="18" spans="1:15" ht="24" customHeight="1" x14ac:dyDescent="0.25">
      <c r="A18" s="123" t="s">
        <v>27</v>
      </c>
      <c r="B18" s="124"/>
      <c r="C18" s="124"/>
      <c r="D18" s="124"/>
      <c r="E18" s="124"/>
      <c r="F18" s="124"/>
      <c r="G18" s="124"/>
      <c r="H18" s="124"/>
      <c r="I18" s="124"/>
      <c r="J18" s="125"/>
      <c r="K18" s="11">
        <v>0</v>
      </c>
      <c r="L18" s="19">
        <f t="shared" si="0"/>
        <v>0</v>
      </c>
      <c r="M18" s="17">
        <v>0</v>
      </c>
      <c r="N18" s="24">
        <f t="shared" si="1"/>
        <v>0</v>
      </c>
    </row>
    <row r="19" spans="1:15" ht="22.5" customHeight="1" x14ac:dyDescent="0.25">
      <c r="A19" s="123" t="s">
        <v>28</v>
      </c>
      <c r="B19" s="124"/>
      <c r="C19" s="124"/>
      <c r="D19" s="124"/>
      <c r="E19" s="124"/>
      <c r="F19" s="124"/>
      <c r="G19" s="124"/>
      <c r="H19" s="124"/>
      <c r="I19" s="124"/>
      <c r="J19" s="125"/>
      <c r="K19" s="11">
        <v>2</v>
      </c>
      <c r="L19" s="19">
        <f t="shared" si="0"/>
        <v>1.6690311274305267E-4</v>
      </c>
      <c r="M19" s="17">
        <v>2936</v>
      </c>
      <c r="N19" s="24">
        <f t="shared" si="1"/>
        <v>1.39958085985462E-4</v>
      </c>
    </row>
    <row r="20" spans="1:15" ht="33.75" customHeight="1" x14ac:dyDescent="0.25">
      <c r="A20" s="123" t="s">
        <v>29</v>
      </c>
      <c r="B20" s="124"/>
      <c r="C20" s="124"/>
      <c r="D20" s="124"/>
      <c r="E20" s="124"/>
      <c r="F20" s="124"/>
      <c r="G20" s="124"/>
      <c r="H20" s="124"/>
      <c r="I20" s="124"/>
      <c r="J20" s="125"/>
      <c r="K20" s="17">
        <v>8080</v>
      </c>
      <c r="L20" s="19">
        <f t="shared" si="0"/>
        <v>0.67428857548193277</v>
      </c>
      <c r="M20" s="17">
        <v>6355557</v>
      </c>
      <c r="N20" s="24">
        <f t="shared" si="1"/>
        <v>0.3029671638595044</v>
      </c>
    </row>
    <row r="21" spans="1:15" ht="59.25" customHeight="1" x14ac:dyDescent="0.25">
      <c r="A21" s="123" t="s">
        <v>30</v>
      </c>
      <c r="B21" s="124"/>
      <c r="C21" s="124"/>
      <c r="D21" s="124"/>
      <c r="E21" s="124"/>
      <c r="F21" s="124"/>
      <c r="G21" s="124"/>
      <c r="H21" s="124"/>
      <c r="I21" s="124"/>
      <c r="J21" s="125"/>
      <c r="K21" s="11">
        <v>47</v>
      </c>
      <c r="L21" s="19">
        <f t="shared" si="0"/>
        <v>3.9222231494617371E-3</v>
      </c>
      <c r="M21" s="17">
        <v>302994</v>
      </c>
      <c r="N21" s="24">
        <f t="shared" si="1"/>
        <v>1.44436172701223E-2</v>
      </c>
    </row>
    <row r="22" spans="1:15" x14ac:dyDescent="0.25">
      <c r="A22" s="122" t="s">
        <v>18</v>
      </c>
      <c r="B22" s="122"/>
      <c r="C22" s="122"/>
      <c r="D22" s="122"/>
      <c r="E22" s="122"/>
      <c r="F22" s="122"/>
      <c r="G22" s="122"/>
      <c r="H22" s="122"/>
      <c r="I22" s="122"/>
      <c r="J22" s="122"/>
      <c r="K22" s="13">
        <f>SUM(K5:K21)</f>
        <v>11983</v>
      </c>
      <c r="L22" s="19">
        <f t="shared" si="0"/>
        <v>1</v>
      </c>
      <c r="M22" s="18">
        <f>SUM(M5:M21)</f>
        <v>20977709</v>
      </c>
      <c r="N22" s="24">
        <f t="shared" si="1"/>
        <v>1</v>
      </c>
    </row>
    <row r="24" spans="1:15" x14ac:dyDescent="0.25">
      <c r="A24" s="132" t="s">
        <v>113</v>
      </c>
      <c r="B24" s="133"/>
      <c r="C24" s="133"/>
      <c r="D24" s="133"/>
      <c r="E24" s="133"/>
      <c r="F24" s="133"/>
      <c r="G24" s="133"/>
      <c r="H24" s="133"/>
      <c r="I24" s="133"/>
      <c r="J24" s="134"/>
      <c r="K24" s="141" t="s">
        <v>32</v>
      </c>
      <c r="L24" s="142"/>
      <c r="M24" s="143" t="s">
        <v>33</v>
      </c>
      <c r="N24" s="144"/>
    </row>
    <row r="25" spans="1:15" ht="15" customHeight="1" x14ac:dyDescent="0.25">
      <c r="A25" s="135"/>
      <c r="B25" s="136"/>
      <c r="C25" s="136"/>
      <c r="D25" s="136"/>
      <c r="E25" s="136"/>
      <c r="F25" s="136"/>
      <c r="G25" s="136"/>
      <c r="H25" s="136"/>
      <c r="I25" s="136"/>
      <c r="J25" s="137"/>
      <c r="K25" s="120" t="s">
        <v>11</v>
      </c>
      <c r="L25" s="120" t="s">
        <v>12</v>
      </c>
      <c r="M25" s="120" t="s">
        <v>11</v>
      </c>
      <c r="N25" s="120" t="s">
        <v>12</v>
      </c>
    </row>
    <row r="26" spans="1:15" ht="39.75" customHeight="1" x14ac:dyDescent="0.25">
      <c r="A26" s="138"/>
      <c r="B26" s="139"/>
      <c r="C26" s="139"/>
      <c r="D26" s="139"/>
      <c r="E26" s="139"/>
      <c r="F26" s="139"/>
      <c r="G26" s="139"/>
      <c r="H26" s="139"/>
      <c r="I26" s="139"/>
      <c r="J26" s="140"/>
      <c r="K26" s="121"/>
      <c r="L26" s="121"/>
      <c r="M26" s="121"/>
      <c r="N26" s="121"/>
    </row>
    <row r="27" spans="1:15" ht="24" customHeight="1" x14ac:dyDescent="0.25">
      <c r="A27" s="123" t="s">
        <v>13</v>
      </c>
      <c r="B27" s="124"/>
      <c r="C27" s="124"/>
      <c r="D27" s="124"/>
      <c r="E27" s="124"/>
      <c r="F27" s="124"/>
      <c r="G27" s="124"/>
      <c r="H27" s="124"/>
      <c r="I27" s="124"/>
      <c r="J27" s="125"/>
      <c r="K27" s="11">
        <v>106</v>
      </c>
      <c r="L27" s="20">
        <v>1936701</v>
      </c>
      <c r="M27" s="12">
        <v>53</v>
      </c>
      <c r="N27" s="22">
        <v>2455572</v>
      </c>
      <c r="O27" s="9"/>
    </row>
    <row r="28" spans="1:15" ht="25.5" customHeight="1" x14ac:dyDescent="0.25">
      <c r="A28" s="123" t="s">
        <v>14</v>
      </c>
      <c r="B28" s="124"/>
      <c r="C28" s="124"/>
      <c r="D28" s="124"/>
      <c r="E28" s="124"/>
      <c r="F28" s="124"/>
      <c r="G28" s="124"/>
      <c r="H28" s="124"/>
      <c r="I28" s="124"/>
      <c r="J28" s="125"/>
      <c r="K28" s="11">
        <v>928</v>
      </c>
      <c r="L28" s="20">
        <v>1314408</v>
      </c>
      <c r="M28" s="12">
        <v>882</v>
      </c>
      <c r="N28" s="22">
        <v>1394273</v>
      </c>
      <c r="O28" s="9"/>
    </row>
    <row r="29" spans="1:15" ht="23.25" customHeight="1" x14ac:dyDescent="0.25">
      <c r="A29" s="123" t="s">
        <v>19</v>
      </c>
      <c r="B29" s="124"/>
      <c r="C29" s="124"/>
      <c r="D29" s="124"/>
      <c r="E29" s="124"/>
      <c r="F29" s="124"/>
      <c r="G29" s="124"/>
      <c r="H29" s="124"/>
      <c r="I29" s="124"/>
      <c r="J29" s="125"/>
      <c r="K29" s="11">
        <v>193</v>
      </c>
      <c r="L29" s="20">
        <v>823100</v>
      </c>
      <c r="M29" s="12">
        <v>48</v>
      </c>
      <c r="N29" s="22">
        <v>20843</v>
      </c>
      <c r="O29" s="9"/>
    </row>
    <row r="30" spans="1:15" ht="24.75" customHeight="1" x14ac:dyDescent="0.25">
      <c r="A30" s="123" t="s">
        <v>20</v>
      </c>
      <c r="B30" s="124"/>
      <c r="C30" s="124"/>
      <c r="D30" s="124"/>
      <c r="E30" s="124"/>
      <c r="F30" s="124"/>
      <c r="G30" s="124"/>
      <c r="H30" s="124"/>
      <c r="I30" s="124"/>
      <c r="J30" s="125"/>
      <c r="K30" s="11">
        <v>89</v>
      </c>
      <c r="L30" s="20">
        <v>800086</v>
      </c>
      <c r="M30" s="12">
        <v>0</v>
      </c>
      <c r="N30" s="23">
        <v>0</v>
      </c>
      <c r="O30" s="9"/>
    </row>
    <row r="31" spans="1:15" ht="33.75" customHeight="1" x14ac:dyDescent="0.25">
      <c r="A31" s="123" t="s">
        <v>15</v>
      </c>
      <c r="B31" s="124"/>
      <c r="C31" s="124"/>
      <c r="D31" s="124"/>
      <c r="E31" s="124"/>
      <c r="F31" s="124"/>
      <c r="G31" s="124"/>
      <c r="H31" s="124"/>
      <c r="I31" s="124"/>
      <c r="J31" s="125"/>
      <c r="K31" s="11">
        <v>403</v>
      </c>
      <c r="L31" s="20">
        <v>280438</v>
      </c>
      <c r="M31" s="12">
        <v>0</v>
      </c>
      <c r="N31" s="22">
        <v>0</v>
      </c>
      <c r="O31" s="9"/>
    </row>
    <row r="32" spans="1:15" ht="35.25" customHeight="1" x14ac:dyDescent="0.25">
      <c r="A32" s="123" t="s">
        <v>16</v>
      </c>
      <c r="B32" s="124"/>
      <c r="C32" s="124"/>
      <c r="D32" s="124"/>
      <c r="E32" s="124"/>
      <c r="F32" s="124"/>
      <c r="G32" s="124"/>
      <c r="H32" s="124"/>
      <c r="I32" s="124"/>
      <c r="J32" s="125"/>
      <c r="K32" s="11">
        <v>222</v>
      </c>
      <c r="L32" s="20">
        <v>93767</v>
      </c>
      <c r="M32" s="11">
        <v>0</v>
      </c>
      <c r="N32" s="23">
        <v>0</v>
      </c>
      <c r="O32" s="9"/>
    </row>
    <row r="33" spans="1:15" ht="23.25" customHeight="1" x14ac:dyDescent="0.25">
      <c r="A33" s="123" t="s">
        <v>17</v>
      </c>
      <c r="B33" s="124"/>
      <c r="C33" s="124"/>
      <c r="D33" s="124"/>
      <c r="E33" s="124"/>
      <c r="F33" s="124"/>
      <c r="G33" s="124"/>
      <c r="H33" s="124"/>
      <c r="I33" s="124"/>
      <c r="J33" s="125"/>
      <c r="K33" s="11">
        <v>77</v>
      </c>
      <c r="L33" s="20">
        <v>62624</v>
      </c>
      <c r="M33" s="11">
        <v>0</v>
      </c>
      <c r="N33" s="23">
        <v>0</v>
      </c>
      <c r="O33" s="9"/>
    </row>
    <row r="34" spans="1:15" ht="12.75" customHeight="1" x14ac:dyDescent="0.25">
      <c r="A34" s="123" t="s">
        <v>22</v>
      </c>
      <c r="B34" s="124"/>
      <c r="C34" s="124"/>
      <c r="D34" s="124"/>
      <c r="E34" s="124"/>
      <c r="F34" s="124"/>
      <c r="G34" s="124"/>
      <c r="H34" s="124"/>
      <c r="I34" s="124"/>
      <c r="J34" s="125"/>
      <c r="K34" s="11">
        <v>18</v>
      </c>
      <c r="L34" s="20">
        <v>42702</v>
      </c>
      <c r="M34" s="11">
        <v>0</v>
      </c>
      <c r="N34" s="23">
        <v>0</v>
      </c>
      <c r="O34" s="9"/>
    </row>
    <row r="35" spans="1:15" ht="12.75" customHeight="1" x14ac:dyDescent="0.25">
      <c r="A35" s="123" t="s">
        <v>21</v>
      </c>
      <c r="B35" s="124"/>
      <c r="C35" s="124"/>
      <c r="D35" s="124"/>
      <c r="E35" s="124"/>
      <c r="F35" s="124"/>
      <c r="G35" s="124"/>
      <c r="H35" s="124"/>
      <c r="I35" s="124"/>
      <c r="J35" s="125"/>
      <c r="K35" s="11">
        <v>0</v>
      </c>
      <c r="L35" s="15">
        <v>0</v>
      </c>
      <c r="M35" s="11">
        <v>0</v>
      </c>
      <c r="N35" s="23">
        <v>0</v>
      </c>
      <c r="O35" s="9"/>
    </row>
    <row r="36" spans="1:15" ht="36" customHeight="1" x14ac:dyDescent="0.25">
      <c r="A36" s="123" t="s">
        <v>23</v>
      </c>
      <c r="B36" s="124"/>
      <c r="C36" s="124"/>
      <c r="D36" s="124"/>
      <c r="E36" s="124"/>
      <c r="F36" s="124"/>
      <c r="G36" s="124"/>
      <c r="H36" s="124"/>
      <c r="I36" s="124"/>
      <c r="J36" s="125"/>
      <c r="K36" s="11">
        <v>32</v>
      </c>
      <c r="L36" s="20">
        <v>1021333</v>
      </c>
      <c r="M36" s="11">
        <v>0</v>
      </c>
      <c r="N36" s="23">
        <v>0</v>
      </c>
      <c r="O36" s="9"/>
    </row>
    <row r="37" spans="1:15" ht="26.25" customHeight="1" x14ac:dyDescent="0.25">
      <c r="A37" s="123" t="s">
        <v>24</v>
      </c>
      <c r="B37" s="124"/>
      <c r="C37" s="124"/>
      <c r="D37" s="124"/>
      <c r="E37" s="124"/>
      <c r="F37" s="124"/>
      <c r="G37" s="124"/>
      <c r="H37" s="124"/>
      <c r="I37" s="124"/>
      <c r="J37" s="125"/>
      <c r="K37" s="11">
        <v>2</v>
      </c>
      <c r="L37" s="20">
        <v>305793</v>
      </c>
      <c r="M37" s="11">
        <v>0</v>
      </c>
      <c r="N37" s="23">
        <v>0</v>
      </c>
      <c r="O37" s="9"/>
    </row>
    <row r="38" spans="1:15" ht="56.25" customHeight="1" x14ac:dyDescent="0.25">
      <c r="A38" s="123" t="s">
        <v>25</v>
      </c>
      <c r="B38" s="124"/>
      <c r="C38" s="124"/>
      <c r="D38" s="124"/>
      <c r="E38" s="124"/>
      <c r="F38" s="124"/>
      <c r="G38" s="124"/>
      <c r="H38" s="124"/>
      <c r="I38" s="124"/>
      <c r="J38" s="125"/>
      <c r="K38" s="11">
        <v>503</v>
      </c>
      <c r="L38" s="20">
        <v>337726</v>
      </c>
      <c r="M38" s="11">
        <v>0</v>
      </c>
      <c r="N38" s="23">
        <v>0</v>
      </c>
      <c r="O38" s="9"/>
    </row>
    <row r="39" spans="1:15" ht="12.75" customHeight="1" x14ac:dyDescent="0.25">
      <c r="A39" s="123" t="s">
        <v>26</v>
      </c>
      <c r="B39" s="124"/>
      <c r="C39" s="124"/>
      <c r="D39" s="124"/>
      <c r="E39" s="124"/>
      <c r="F39" s="124"/>
      <c r="G39" s="124"/>
      <c r="H39" s="124"/>
      <c r="I39" s="124"/>
      <c r="J39" s="125"/>
      <c r="K39" s="11">
        <v>179</v>
      </c>
      <c r="L39" s="20">
        <v>2944192</v>
      </c>
      <c r="M39" s="11">
        <v>119</v>
      </c>
      <c r="N39" s="22">
        <v>482664</v>
      </c>
      <c r="O39" s="9"/>
    </row>
    <row r="40" spans="1:15" ht="23.25" customHeight="1" x14ac:dyDescent="0.25">
      <c r="A40" s="123" t="s">
        <v>27</v>
      </c>
      <c r="B40" s="124"/>
      <c r="C40" s="124"/>
      <c r="D40" s="124"/>
      <c r="E40" s="124"/>
      <c r="F40" s="124"/>
      <c r="G40" s="124"/>
      <c r="H40" s="124"/>
      <c r="I40" s="124"/>
      <c r="J40" s="125"/>
      <c r="K40" s="11">
        <v>0</v>
      </c>
      <c r="L40" s="20">
        <v>0</v>
      </c>
      <c r="M40" s="11">
        <v>0</v>
      </c>
      <c r="N40" s="23">
        <v>0</v>
      </c>
      <c r="O40" s="9"/>
    </row>
    <row r="41" spans="1:15" ht="22.5" customHeight="1" x14ac:dyDescent="0.25">
      <c r="A41" s="123" t="s">
        <v>28</v>
      </c>
      <c r="B41" s="124"/>
      <c r="C41" s="124"/>
      <c r="D41" s="124"/>
      <c r="E41" s="124"/>
      <c r="F41" s="124"/>
      <c r="G41" s="124"/>
      <c r="H41" s="124"/>
      <c r="I41" s="124"/>
      <c r="J41" s="125"/>
      <c r="K41" s="11">
        <v>2</v>
      </c>
      <c r="L41" s="20">
        <v>2936</v>
      </c>
      <c r="M41" s="11">
        <v>0</v>
      </c>
      <c r="N41" s="23">
        <v>0</v>
      </c>
      <c r="O41" s="9"/>
    </row>
    <row r="42" spans="1:15" ht="33" customHeight="1" x14ac:dyDescent="0.25">
      <c r="A42" s="123" t="s">
        <v>29</v>
      </c>
      <c r="B42" s="124"/>
      <c r="C42" s="124"/>
      <c r="D42" s="124"/>
      <c r="E42" s="124"/>
      <c r="F42" s="124"/>
      <c r="G42" s="124"/>
      <c r="H42" s="124"/>
      <c r="I42" s="124"/>
      <c r="J42" s="125"/>
      <c r="K42" s="17">
        <v>5468</v>
      </c>
      <c r="L42" s="20">
        <v>4141689</v>
      </c>
      <c r="M42" s="17">
        <v>2612</v>
      </c>
      <c r="N42" s="22">
        <v>2213868</v>
      </c>
      <c r="O42" s="9"/>
    </row>
    <row r="43" spans="1:15" ht="55.5" customHeight="1" x14ac:dyDescent="0.25">
      <c r="A43" s="123" t="s">
        <v>30</v>
      </c>
      <c r="B43" s="124"/>
      <c r="C43" s="124"/>
      <c r="D43" s="124"/>
      <c r="E43" s="124"/>
      <c r="F43" s="124"/>
      <c r="G43" s="124"/>
      <c r="H43" s="124"/>
      <c r="I43" s="124"/>
      <c r="J43" s="125"/>
      <c r="K43" s="11">
        <v>47</v>
      </c>
      <c r="L43" s="20">
        <v>302994</v>
      </c>
      <c r="M43" s="11">
        <v>0</v>
      </c>
      <c r="N43" s="23">
        <v>0</v>
      </c>
      <c r="O43" s="9"/>
    </row>
    <row r="44" spans="1:15" x14ac:dyDescent="0.25">
      <c r="A44" s="122" t="s">
        <v>18</v>
      </c>
      <c r="B44" s="122"/>
      <c r="C44" s="122"/>
      <c r="D44" s="122"/>
      <c r="E44" s="122"/>
      <c r="F44" s="122"/>
      <c r="G44" s="122"/>
      <c r="H44" s="122"/>
      <c r="I44" s="122"/>
      <c r="J44" s="122"/>
      <c r="K44" s="13">
        <f>SUM(K27:K43)</f>
        <v>8269</v>
      </c>
      <c r="L44" s="21">
        <f>SUM(L27:L43)</f>
        <v>14410489</v>
      </c>
      <c r="M44" s="13">
        <f>SUM(M27:M43)</f>
        <v>3714</v>
      </c>
      <c r="N44" s="25">
        <f>SUM(N27:N43)</f>
        <v>6567220</v>
      </c>
    </row>
    <row r="45" spans="1:15" x14ac:dyDescent="0.25">
      <c r="L45" s="10"/>
    </row>
    <row r="46" spans="1:15" ht="90" x14ac:dyDescent="0.25">
      <c r="A46" s="26"/>
      <c r="B46" s="27" t="s">
        <v>11</v>
      </c>
      <c r="C46" s="27" t="s">
        <v>12</v>
      </c>
    </row>
    <row r="47" spans="1:15" ht="30" x14ac:dyDescent="0.25">
      <c r="A47" s="27" t="s">
        <v>32</v>
      </c>
      <c r="B47" s="26">
        <f>K44</f>
        <v>8269</v>
      </c>
      <c r="C47" s="28">
        <f>L44</f>
        <v>14410489</v>
      </c>
    </row>
    <row r="48" spans="1:15" ht="30" x14ac:dyDescent="0.25">
      <c r="A48" s="27" t="s">
        <v>33</v>
      </c>
      <c r="B48" s="26">
        <f>M44</f>
        <v>3714</v>
      </c>
      <c r="C48" s="28">
        <f>N44</f>
        <v>6567220</v>
      </c>
    </row>
    <row r="55" spans="1:2" ht="15.75" x14ac:dyDescent="0.25">
      <c r="A55" s="1" t="s">
        <v>75</v>
      </c>
    </row>
    <row r="57" spans="1:2" s="9" customFormat="1" ht="30" x14ac:dyDescent="0.25">
      <c r="A57" s="26"/>
      <c r="B57" s="27" t="s">
        <v>38</v>
      </c>
    </row>
    <row r="58" spans="1:2" ht="30" x14ac:dyDescent="0.25">
      <c r="A58" s="27" t="s">
        <v>32</v>
      </c>
      <c r="B58" s="26">
        <f>'1_galvenie_rādītāji'!E5</f>
        <v>91</v>
      </c>
    </row>
    <row r="59" spans="1:2" ht="30" x14ac:dyDescent="0.25">
      <c r="A59" s="27" t="s">
        <v>33</v>
      </c>
      <c r="B59" s="26">
        <f>'1_galvenie_rādītāji'!E6</f>
        <v>98</v>
      </c>
    </row>
    <row r="60" spans="1:2" x14ac:dyDescent="0.25">
      <c r="A60" s="26" t="s">
        <v>37</v>
      </c>
      <c r="B60" s="26">
        <f>SUM(B58:B59)</f>
        <v>189</v>
      </c>
    </row>
  </sheetData>
  <mergeCells count="46">
    <mergeCell ref="A39:J39"/>
    <mergeCell ref="A40:J40"/>
    <mergeCell ref="A24:J26"/>
    <mergeCell ref="K24:L24"/>
    <mergeCell ref="M24:N24"/>
    <mergeCell ref="N25:N26"/>
    <mergeCell ref="K25:K26"/>
    <mergeCell ref="M25:M26"/>
    <mergeCell ref="L25:L26"/>
    <mergeCell ref="A41:J41"/>
    <mergeCell ref="A42:J42"/>
    <mergeCell ref="A43:J43"/>
    <mergeCell ref="A44:J44"/>
    <mergeCell ref="A27:J27"/>
    <mergeCell ref="A28:J28"/>
    <mergeCell ref="A29:J29"/>
    <mergeCell ref="A30:J30"/>
    <mergeCell ref="A31:J31"/>
    <mergeCell ref="A32:J32"/>
    <mergeCell ref="A33:J33"/>
    <mergeCell ref="A34:J34"/>
    <mergeCell ref="A35:J35"/>
    <mergeCell ref="A36:J36"/>
    <mergeCell ref="A37:J37"/>
    <mergeCell ref="A38:J38"/>
    <mergeCell ref="A14:J14"/>
    <mergeCell ref="A15:J15"/>
    <mergeCell ref="A16:J16"/>
    <mergeCell ref="A17:J17"/>
    <mergeCell ref="A18:J18"/>
    <mergeCell ref="K3:K4"/>
    <mergeCell ref="M3:M4"/>
    <mergeCell ref="A22:J22"/>
    <mergeCell ref="A5:J5"/>
    <mergeCell ref="A6:J6"/>
    <mergeCell ref="A7:J7"/>
    <mergeCell ref="A8:J8"/>
    <mergeCell ref="A9:J9"/>
    <mergeCell ref="A19:J19"/>
    <mergeCell ref="A20:J20"/>
    <mergeCell ref="A21:J21"/>
    <mergeCell ref="A3:J4"/>
    <mergeCell ref="A10:J10"/>
    <mergeCell ref="A11:J11"/>
    <mergeCell ref="A12:J12"/>
    <mergeCell ref="A13:J1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42"/>
  <sheetViews>
    <sheetView zoomScaleNormal="100" workbookViewId="0">
      <selection activeCell="H13" sqref="H13"/>
    </sheetView>
  </sheetViews>
  <sheetFormatPr defaultRowHeight="15" x14ac:dyDescent="0.25"/>
  <cols>
    <col min="1" max="1" width="17" customWidth="1"/>
    <col min="2" max="2" width="10.5703125" customWidth="1"/>
    <col min="3" max="3" width="10.7109375" customWidth="1"/>
    <col min="4" max="5" width="10.85546875" bestFit="1" customWidth="1"/>
    <col min="6" max="7" width="10.5703125" customWidth="1"/>
    <col min="8" max="8" width="10.7109375" customWidth="1"/>
    <col min="10" max="10" width="9.7109375" customWidth="1"/>
    <col min="16" max="16" width="9.140625" customWidth="1"/>
    <col min="17" max="17" width="13.42578125" customWidth="1"/>
    <col min="18" max="18" width="24.7109375" customWidth="1"/>
    <col min="19" max="19" width="10.85546875" bestFit="1" customWidth="1"/>
    <col min="20" max="20" width="11" bestFit="1" customWidth="1"/>
    <col min="21" max="21" width="11.28515625" customWidth="1"/>
    <col min="22" max="22" width="11" customWidth="1"/>
    <col min="23" max="23" width="9.5703125" bestFit="1" customWidth="1"/>
  </cols>
  <sheetData>
    <row r="1" spans="1:23" ht="15.75" x14ac:dyDescent="0.25">
      <c r="A1" s="1" t="s">
        <v>82</v>
      </c>
    </row>
    <row r="3" spans="1:23" x14ac:dyDescent="0.25">
      <c r="A3" s="145"/>
      <c r="B3" s="146"/>
      <c r="C3" s="60">
        <v>2014</v>
      </c>
      <c r="D3" s="61">
        <v>2015</v>
      </c>
      <c r="E3" s="62">
        <v>2016</v>
      </c>
      <c r="F3" s="63">
        <v>2017</v>
      </c>
      <c r="G3" s="101">
        <v>2018</v>
      </c>
      <c r="R3" s="30"/>
      <c r="S3" s="30">
        <v>2014</v>
      </c>
      <c r="T3" s="30">
        <v>2015</v>
      </c>
      <c r="U3" s="30">
        <v>2016</v>
      </c>
      <c r="V3" s="30">
        <v>2017</v>
      </c>
      <c r="W3" s="85">
        <v>2018</v>
      </c>
    </row>
    <row r="4" spans="1:23" s="9" customFormat="1" ht="30" customHeight="1" x14ac:dyDescent="0.25">
      <c r="A4" s="166" t="s">
        <v>74</v>
      </c>
      <c r="B4" s="27" t="s">
        <v>32</v>
      </c>
      <c r="C4" s="26">
        <v>38</v>
      </c>
      <c r="D4" s="58">
        <v>41</v>
      </c>
      <c r="E4" s="58">
        <v>35</v>
      </c>
      <c r="F4" s="26">
        <v>47</v>
      </c>
      <c r="G4" s="26">
        <f>'2_3_panta_izņēmumi'!B67</f>
        <v>54</v>
      </c>
      <c r="R4" s="29" t="s">
        <v>45</v>
      </c>
      <c r="S4" s="30">
        <f>C9</f>
        <v>286</v>
      </c>
      <c r="T4" s="30">
        <f>D9</f>
        <v>394</v>
      </c>
      <c r="U4" s="30">
        <f>E9</f>
        <v>484</v>
      </c>
      <c r="V4" s="30">
        <f>F9</f>
        <v>541</v>
      </c>
      <c r="W4" s="30">
        <f>G9</f>
        <v>675</v>
      </c>
    </row>
    <row r="5" spans="1:23" s="9" customFormat="1" ht="30" customHeight="1" x14ac:dyDescent="0.25">
      <c r="A5" s="166"/>
      <c r="B5" s="27" t="s">
        <v>33</v>
      </c>
      <c r="C5" s="26">
        <v>20</v>
      </c>
      <c r="D5" s="58">
        <v>17</v>
      </c>
      <c r="E5" s="58">
        <v>25</v>
      </c>
      <c r="F5" s="26">
        <v>43</v>
      </c>
      <c r="G5" s="26">
        <f>'2_3_panta_izņēmumi'!B68</f>
        <v>53</v>
      </c>
      <c r="R5" s="29" t="s">
        <v>77</v>
      </c>
      <c r="S5" s="65">
        <f>C12/1000000</f>
        <v>286.750542</v>
      </c>
      <c r="T5" s="65">
        <f>D12/1000000</f>
        <v>54.992624999999997</v>
      </c>
      <c r="U5" s="65">
        <f>E12/1000000</f>
        <v>114.654308</v>
      </c>
      <c r="V5" s="102">
        <f>F12/1000000</f>
        <v>136.09962899999999</v>
      </c>
      <c r="W5" s="65">
        <f>G12/1000000</f>
        <v>49.535733</v>
      </c>
    </row>
    <row r="6" spans="1:23" s="9" customFormat="1" x14ac:dyDescent="0.25">
      <c r="A6" s="166"/>
      <c r="B6" s="27" t="s">
        <v>37</v>
      </c>
      <c r="C6" s="26">
        <f>C4+C5</f>
        <v>58</v>
      </c>
      <c r="D6" s="58">
        <f>D4+D5</f>
        <v>58</v>
      </c>
      <c r="E6" s="58">
        <f>E4+E5</f>
        <v>60</v>
      </c>
      <c r="F6" s="26">
        <f>F4+F5</f>
        <v>90</v>
      </c>
      <c r="G6" s="26">
        <f>G4+G5</f>
        <v>107</v>
      </c>
    </row>
    <row r="7" spans="1:23" ht="30" customHeight="1" x14ac:dyDescent="0.25">
      <c r="A7" s="166" t="s">
        <v>45</v>
      </c>
      <c r="B7" s="27" t="s">
        <v>32</v>
      </c>
      <c r="C7" s="58">
        <v>198</v>
      </c>
      <c r="D7" s="58">
        <v>281</v>
      </c>
      <c r="E7" s="58">
        <v>330</v>
      </c>
      <c r="F7" s="26">
        <v>363</v>
      </c>
      <c r="G7" s="26">
        <f>'2_3_panta_izņēmumi'!B53</f>
        <v>390</v>
      </c>
    </row>
    <row r="8" spans="1:23" ht="30" customHeight="1" x14ac:dyDescent="0.25">
      <c r="A8" s="166"/>
      <c r="B8" s="27" t="s">
        <v>33</v>
      </c>
      <c r="C8" s="58">
        <v>88</v>
      </c>
      <c r="D8" s="58">
        <v>113</v>
      </c>
      <c r="E8" s="58">
        <v>154</v>
      </c>
      <c r="F8" s="26">
        <v>178</v>
      </c>
      <c r="G8" s="28">
        <f>'2_3_panta_izņēmumi'!D53</f>
        <v>285</v>
      </c>
    </row>
    <row r="9" spans="1:23" s="9" customFormat="1" ht="15" customHeight="1" x14ac:dyDescent="0.25">
      <c r="A9" s="166"/>
      <c r="B9" s="27" t="s">
        <v>37</v>
      </c>
      <c r="C9" s="58">
        <f>C7+C8</f>
        <v>286</v>
      </c>
      <c r="D9" s="58">
        <f>D7+D8</f>
        <v>394</v>
      </c>
      <c r="E9" s="58">
        <f>E7+E8</f>
        <v>484</v>
      </c>
      <c r="F9" s="26">
        <f>F7+F8</f>
        <v>541</v>
      </c>
      <c r="G9" s="26">
        <f>G7+G8</f>
        <v>675</v>
      </c>
    </row>
    <row r="10" spans="1:23" ht="30" customHeight="1" x14ac:dyDescent="0.25">
      <c r="A10" s="166" t="s">
        <v>12</v>
      </c>
      <c r="B10" s="27" t="s">
        <v>32</v>
      </c>
      <c r="C10" s="59">
        <v>282765071</v>
      </c>
      <c r="D10" s="59">
        <v>47164645</v>
      </c>
      <c r="E10" s="59">
        <v>107470091</v>
      </c>
      <c r="F10" s="28">
        <v>128700491</v>
      </c>
      <c r="G10" s="28">
        <f>'2_3_panta_izņēmumi'!C53</f>
        <v>34214498</v>
      </c>
    </row>
    <row r="11" spans="1:23" ht="30" customHeight="1" x14ac:dyDescent="0.25">
      <c r="A11" s="166"/>
      <c r="B11" s="27" t="s">
        <v>33</v>
      </c>
      <c r="C11" s="59">
        <v>3985471</v>
      </c>
      <c r="D11" s="59">
        <v>7827980</v>
      </c>
      <c r="E11" s="59">
        <v>7184217</v>
      </c>
      <c r="F11" s="28">
        <v>7399138</v>
      </c>
      <c r="G11" s="28">
        <f>'2_3_panta_izņēmumi'!E53</f>
        <v>15321235</v>
      </c>
    </row>
    <row r="12" spans="1:23" x14ac:dyDescent="0.25">
      <c r="A12" s="166"/>
      <c r="B12" s="57" t="s">
        <v>37</v>
      </c>
      <c r="C12" s="59">
        <f>C10+C11</f>
        <v>286750542</v>
      </c>
      <c r="D12" s="59">
        <f>D10+D11</f>
        <v>54992625</v>
      </c>
      <c r="E12" s="59">
        <f>E10+E11</f>
        <v>114654308</v>
      </c>
      <c r="F12" s="28">
        <f>F10+F11</f>
        <v>136099629</v>
      </c>
      <c r="G12" s="28">
        <f>G10+G11</f>
        <v>49535733</v>
      </c>
    </row>
    <row r="14" spans="1:23" ht="15.75" x14ac:dyDescent="0.25">
      <c r="A14" s="99" t="s">
        <v>83</v>
      </c>
      <c r="B14" s="9"/>
      <c r="C14" s="9"/>
      <c r="D14" s="9"/>
      <c r="E14" s="9"/>
      <c r="F14" s="9"/>
    </row>
    <row r="15" spans="1:23" x14ac:dyDescent="0.25">
      <c r="A15" s="9"/>
      <c r="B15" s="9"/>
      <c r="C15" s="9"/>
      <c r="D15" s="9"/>
      <c r="E15" s="9"/>
      <c r="F15" s="9"/>
    </row>
    <row r="16" spans="1:23" x14ac:dyDescent="0.25">
      <c r="A16" s="145"/>
      <c r="B16" s="146"/>
      <c r="C16" s="60">
        <v>2014</v>
      </c>
      <c r="D16" s="61">
        <v>2015</v>
      </c>
      <c r="E16" s="62">
        <v>2016</v>
      </c>
      <c r="F16" s="63">
        <v>2017</v>
      </c>
      <c r="G16" s="101">
        <v>2018</v>
      </c>
      <c r="R16" s="30"/>
      <c r="S16" s="30">
        <v>2014</v>
      </c>
      <c r="T16" s="30">
        <v>2015</v>
      </c>
      <c r="U16" s="30">
        <v>2016</v>
      </c>
      <c r="V16" s="30">
        <v>2017</v>
      </c>
      <c r="W16" s="85">
        <v>2018</v>
      </c>
    </row>
    <row r="17" spans="1:23" ht="30" x14ac:dyDescent="0.25">
      <c r="A17" s="166" t="s">
        <v>74</v>
      </c>
      <c r="B17" s="27" t="s">
        <v>32</v>
      </c>
      <c r="C17" s="26">
        <v>35</v>
      </c>
      <c r="D17" s="58">
        <v>44</v>
      </c>
      <c r="E17" s="58">
        <v>39</v>
      </c>
      <c r="F17" s="26">
        <v>76</v>
      </c>
      <c r="G17" s="26">
        <f>'2_5_panta_izņēmumi'!B58</f>
        <v>91</v>
      </c>
      <c r="R17" s="29" t="s">
        <v>45</v>
      </c>
      <c r="S17" s="103">
        <f>C22</f>
        <v>1139</v>
      </c>
      <c r="T17" s="103">
        <f>D22</f>
        <v>2395</v>
      </c>
      <c r="U17" s="103">
        <f>E22</f>
        <v>3201</v>
      </c>
      <c r="V17" s="103">
        <f>F22</f>
        <v>9667</v>
      </c>
      <c r="W17" s="103">
        <f>G22</f>
        <v>11983</v>
      </c>
    </row>
    <row r="18" spans="1:23" ht="30" customHeight="1" x14ac:dyDescent="0.25">
      <c r="A18" s="166"/>
      <c r="B18" s="27" t="s">
        <v>33</v>
      </c>
      <c r="C18" s="26">
        <v>85</v>
      </c>
      <c r="D18" s="58">
        <v>72</v>
      </c>
      <c r="E18" s="58">
        <v>61</v>
      </c>
      <c r="F18" s="26">
        <v>97</v>
      </c>
      <c r="G18" s="26">
        <f>'2_5_panta_izņēmumi'!B59</f>
        <v>98</v>
      </c>
      <c r="R18" s="29" t="s">
        <v>77</v>
      </c>
      <c r="S18" s="68">
        <f>C25/1000000</f>
        <v>16.324750999999999</v>
      </c>
      <c r="T18" s="68">
        <f>D25/1000000</f>
        <v>15.228716</v>
      </c>
      <c r="U18" s="68">
        <f>E25/1000000</f>
        <v>8.3456419999999998</v>
      </c>
      <c r="V18" s="102">
        <f>F25/1000000</f>
        <v>18.632023</v>
      </c>
      <c r="W18" s="68">
        <f>G25/1000000</f>
        <v>20.977709000000001</v>
      </c>
    </row>
    <row r="19" spans="1:23" x14ac:dyDescent="0.25">
      <c r="A19" s="166"/>
      <c r="B19" s="27" t="s">
        <v>37</v>
      </c>
      <c r="C19" s="26">
        <f>C17+C18</f>
        <v>120</v>
      </c>
      <c r="D19" s="58">
        <f>D17+D18</f>
        <v>116</v>
      </c>
      <c r="E19" s="58">
        <f>E17+E18</f>
        <v>100</v>
      </c>
      <c r="F19" s="26">
        <f>F17+F18</f>
        <v>173</v>
      </c>
      <c r="G19" s="26">
        <f>G17+G18</f>
        <v>189</v>
      </c>
    </row>
    <row r="20" spans="1:23" ht="30" x14ac:dyDescent="0.25">
      <c r="A20" s="166" t="s">
        <v>45</v>
      </c>
      <c r="B20" s="27" t="s">
        <v>32</v>
      </c>
      <c r="C20" s="58">
        <v>793</v>
      </c>
      <c r="D20" s="58">
        <v>1859</v>
      </c>
      <c r="E20" s="59">
        <v>1741</v>
      </c>
      <c r="F20" s="28">
        <v>7096</v>
      </c>
      <c r="G20" s="26">
        <f>'2_5_panta_izņēmumi'!K44</f>
        <v>8269</v>
      </c>
    </row>
    <row r="21" spans="1:23" ht="30" x14ac:dyDescent="0.25">
      <c r="A21" s="166"/>
      <c r="B21" s="27" t="s">
        <v>33</v>
      </c>
      <c r="C21" s="58">
        <v>346</v>
      </c>
      <c r="D21" s="58">
        <v>536</v>
      </c>
      <c r="E21" s="59">
        <v>1460</v>
      </c>
      <c r="F21" s="28">
        <v>2571</v>
      </c>
      <c r="G21" s="28">
        <f>'2_5_panta_izņēmumi'!M44</f>
        <v>3714</v>
      </c>
    </row>
    <row r="22" spans="1:23" x14ac:dyDescent="0.25">
      <c r="A22" s="166"/>
      <c r="B22" s="27" t="s">
        <v>37</v>
      </c>
      <c r="C22" s="58">
        <f>C20+C21</f>
        <v>1139</v>
      </c>
      <c r="D22" s="58">
        <f>D20+D21</f>
        <v>2395</v>
      </c>
      <c r="E22" s="59">
        <f>E20+E21</f>
        <v>3201</v>
      </c>
      <c r="F22" s="28">
        <f>F20+F21</f>
        <v>9667</v>
      </c>
      <c r="G22" s="28">
        <f>G20+G21</f>
        <v>11983</v>
      </c>
    </row>
    <row r="23" spans="1:23" ht="30" customHeight="1" x14ac:dyDescent="0.25">
      <c r="A23" s="166" t="s">
        <v>12</v>
      </c>
      <c r="B23" s="27" t="s">
        <v>32</v>
      </c>
      <c r="C23" s="59">
        <v>11280013</v>
      </c>
      <c r="D23" s="59">
        <v>11478957</v>
      </c>
      <c r="E23" s="59">
        <v>5218132</v>
      </c>
      <c r="F23" s="28">
        <v>13835218</v>
      </c>
      <c r="G23" s="28">
        <f>'2_5_panta_izņēmumi'!L44</f>
        <v>14410489</v>
      </c>
    </row>
    <row r="24" spans="1:23" ht="30" x14ac:dyDescent="0.25">
      <c r="A24" s="166"/>
      <c r="B24" s="27" t="s">
        <v>33</v>
      </c>
      <c r="C24" s="59">
        <v>5044738</v>
      </c>
      <c r="D24" s="59">
        <v>3749759</v>
      </c>
      <c r="E24" s="59">
        <v>3127510</v>
      </c>
      <c r="F24" s="28">
        <v>4796805</v>
      </c>
      <c r="G24" s="28">
        <f>'2_5_panta_izņēmumi'!N44</f>
        <v>6567220</v>
      </c>
    </row>
    <row r="25" spans="1:23" x14ac:dyDescent="0.25">
      <c r="A25" s="166"/>
      <c r="B25" s="57" t="s">
        <v>37</v>
      </c>
      <c r="C25" s="59">
        <f>C23+C24</f>
        <v>16324751</v>
      </c>
      <c r="D25" s="59">
        <f>D23+D24</f>
        <v>15228716</v>
      </c>
      <c r="E25" s="59">
        <f>E23+E24</f>
        <v>8345642</v>
      </c>
      <c r="F25" s="28">
        <f>F23+F24</f>
        <v>18632023</v>
      </c>
      <c r="G25" s="28">
        <f>G23+G24</f>
        <v>20977709</v>
      </c>
    </row>
    <row r="27" spans="1:23" ht="15.75" x14ac:dyDescent="0.25">
      <c r="A27" s="99" t="s">
        <v>103</v>
      </c>
    </row>
    <row r="28" spans="1:23" s="9" customFormat="1" ht="15.75" x14ac:dyDescent="0.25">
      <c r="A28" s="1"/>
    </row>
    <row r="29" spans="1:23" s="9" customFormat="1" ht="30" customHeight="1" x14ac:dyDescent="0.25">
      <c r="A29" s="152"/>
      <c r="B29" s="147" t="s">
        <v>79</v>
      </c>
      <c r="C29" s="147"/>
      <c r="D29" s="147"/>
      <c r="E29" s="148" t="s">
        <v>100</v>
      </c>
      <c r="F29" s="148"/>
      <c r="G29" s="148"/>
      <c r="H29" s="149" t="s">
        <v>101</v>
      </c>
      <c r="I29" s="150"/>
      <c r="J29" s="151"/>
    </row>
    <row r="30" spans="1:23" s="9" customFormat="1" ht="90" x14ac:dyDescent="0.25">
      <c r="A30" s="153"/>
      <c r="B30" s="55" t="s">
        <v>74</v>
      </c>
      <c r="C30" s="55" t="s">
        <v>45</v>
      </c>
      <c r="D30" s="55" t="s">
        <v>12</v>
      </c>
      <c r="E30" s="55" t="s">
        <v>74</v>
      </c>
      <c r="F30" s="55" t="s">
        <v>45</v>
      </c>
      <c r="G30" s="55" t="s">
        <v>12</v>
      </c>
      <c r="H30" s="55" t="s">
        <v>74</v>
      </c>
      <c r="I30" s="55" t="s">
        <v>45</v>
      </c>
      <c r="J30" s="55" t="s">
        <v>12</v>
      </c>
      <c r="S30" s="26"/>
      <c r="T30" s="55" t="s">
        <v>74</v>
      </c>
      <c r="U30" s="55" t="s">
        <v>45</v>
      </c>
      <c r="V30" s="55" t="s">
        <v>12</v>
      </c>
    </row>
    <row r="31" spans="1:23" s="9" customFormat="1" x14ac:dyDescent="0.25">
      <c r="A31" s="167" t="s">
        <v>32</v>
      </c>
      <c r="B31" s="26">
        <f>F4</f>
        <v>47</v>
      </c>
      <c r="C31" s="28">
        <f>F7</f>
        <v>363</v>
      </c>
      <c r="D31" s="28">
        <f>F10</f>
        <v>128700491</v>
      </c>
      <c r="E31" s="26">
        <f>G4</f>
        <v>54</v>
      </c>
      <c r="F31" s="26">
        <f>G7</f>
        <v>390</v>
      </c>
      <c r="G31" s="28">
        <f>G10</f>
        <v>34214498</v>
      </c>
      <c r="H31" s="66">
        <f>(E31-B31)/E31</f>
        <v>0.12962962962962962</v>
      </c>
      <c r="I31" s="66">
        <f>(F31-C31)/F31</f>
        <v>6.9230769230769235E-2</v>
      </c>
      <c r="J31" s="66">
        <f>(G31-D31)/G31</f>
        <v>-2.7615776505035963</v>
      </c>
      <c r="S31" s="26" t="s">
        <v>71</v>
      </c>
      <c r="T31" s="67">
        <f>H33</f>
        <v>0.15887850467289719</v>
      </c>
      <c r="U31" s="67">
        <f>I33</f>
        <v>0.19851851851851851</v>
      </c>
      <c r="V31" s="67">
        <f>J33</f>
        <v>-1.7475040896235452</v>
      </c>
    </row>
    <row r="32" spans="1:23" s="9" customFormat="1" x14ac:dyDescent="0.25">
      <c r="A32" s="167" t="s">
        <v>33</v>
      </c>
      <c r="B32" s="26">
        <f>F5</f>
        <v>43</v>
      </c>
      <c r="C32" s="28">
        <f>F8</f>
        <v>178</v>
      </c>
      <c r="D32" s="28">
        <f>F11</f>
        <v>7399138</v>
      </c>
      <c r="E32" s="26">
        <f>G5</f>
        <v>53</v>
      </c>
      <c r="F32" s="28">
        <f>G8</f>
        <v>285</v>
      </c>
      <c r="G32" s="28">
        <f>G11</f>
        <v>15321235</v>
      </c>
      <c r="H32" s="66">
        <f>(E32-B32)/E32</f>
        <v>0.18867924528301888</v>
      </c>
      <c r="I32" s="66">
        <f t="shared" ref="I32:I33" si="0">(F32-C32)/F32</f>
        <v>0.37543859649122807</v>
      </c>
      <c r="J32" s="66">
        <f>(G32-D32)/G32</f>
        <v>0.51706647669068451</v>
      </c>
      <c r="S32" s="26" t="s">
        <v>72</v>
      </c>
      <c r="T32" s="67">
        <f>H41</f>
        <v>8.4656084656084651E-2</v>
      </c>
      <c r="U32" s="67">
        <f>I41</f>
        <v>0.19327380455645499</v>
      </c>
      <c r="V32" s="67">
        <f>J41</f>
        <v>0.11181802550507303</v>
      </c>
    </row>
    <row r="33" spans="1:10" s="9" customFormat="1" x14ac:dyDescent="0.25">
      <c r="A33" s="167" t="s">
        <v>37</v>
      </c>
      <c r="B33" s="26">
        <f t="shared" ref="B33:G33" si="1">B31+B32</f>
        <v>90</v>
      </c>
      <c r="C33" s="28">
        <f t="shared" si="1"/>
        <v>541</v>
      </c>
      <c r="D33" s="28">
        <f t="shared" si="1"/>
        <v>136099629</v>
      </c>
      <c r="E33" s="26">
        <f t="shared" si="1"/>
        <v>107</v>
      </c>
      <c r="F33" s="28">
        <f t="shared" si="1"/>
        <v>675</v>
      </c>
      <c r="G33" s="28">
        <f t="shared" si="1"/>
        <v>49535733</v>
      </c>
      <c r="H33" s="66">
        <f>(E33-B33)/E33</f>
        <v>0.15887850467289719</v>
      </c>
      <c r="I33" s="66">
        <f t="shared" si="0"/>
        <v>0.19851851851851851</v>
      </c>
      <c r="J33" s="104">
        <f>(G33-D33)/G33</f>
        <v>-1.7475040896235452</v>
      </c>
    </row>
    <row r="34" spans="1:10" s="9" customFormat="1" ht="15.75" x14ac:dyDescent="0.25">
      <c r="A34" s="1"/>
      <c r="G34" s="88"/>
    </row>
    <row r="35" spans="1:10" s="9" customFormat="1" ht="15.75" x14ac:dyDescent="0.25">
      <c r="A35" s="99" t="s">
        <v>102</v>
      </c>
    </row>
    <row r="37" spans="1:10" ht="30" customHeight="1" x14ac:dyDescent="0.25">
      <c r="A37" s="152"/>
      <c r="B37" s="147" t="s">
        <v>79</v>
      </c>
      <c r="C37" s="147"/>
      <c r="D37" s="147"/>
      <c r="E37" s="148" t="s">
        <v>100</v>
      </c>
      <c r="F37" s="148"/>
      <c r="G37" s="148"/>
      <c r="H37" s="149" t="s">
        <v>101</v>
      </c>
      <c r="I37" s="150"/>
      <c r="J37" s="151"/>
    </row>
    <row r="38" spans="1:10" ht="90" x14ac:dyDescent="0.25">
      <c r="A38" s="153"/>
      <c r="B38" s="55" t="s">
        <v>74</v>
      </c>
      <c r="C38" s="55" t="s">
        <v>45</v>
      </c>
      <c r="D38" s="55" t="s">
        <v>12</v>
      </c>
      <c r="E38" s="55" t="s">
        <v>74</v>
      </c>
      <c r="F38" s="55" t="s">
        <v>45</v>
      </c>
      <c r="G38" s="55" t="s">
        <v>12</v>
      </c>
      <c r="H38" s="55" t="s">
        <v>74</v>
      </c>
      <c r="I38" s="55" t="s">
        <v>45</v>
      </c>
      <c r="J38" s="55" t="s">
        <v>12</v>
      </c>
    </row>
    <row r="39" spans="1:10" x14ac:dyDescent="0.25">
      <c r="A39" s="167" t="s">
        <v>32</v>
      </c>
      <c r="B39" s="26">
        <f>F17</f>
        <v>76</v>
      </c>
      <c r="C39" s="28">
        <f>F20</f>
        <v>7096</v>
      </c>
      <c r="D39" s="28">
        <f>F23</f>
        <v>13835218</v>
      </c>
      <c r="E39" s="26">
        <f>G17</f>
        <v>91</v>
      </c>
      <c r="F39" s="26">
        <f>G20</f>
        <v>8269</v>
      </c>
      <c r="G39" s="28">
        <f>G23</f>
        <v>14410489</v>
      </c>
      <c r="H39" s="66">
        <f>(E39-B39)/E39</f>
        <v>0.16483516483516483</v>
      </c>
      <c r="I39" s="66">
        <f>(F39-C39)/F39</f>
        <v>0.14185512153827548</v>
      </c>
      <c r="J39" s="66">
        <f>(G39-D39)/G39</f>
        <v>3.9920296944815685E-2</v>
      </c>
    </row>
    <row r="40" spans="1:10" x14ac:dyDescent="0.25">
      <c r="A40" s="167" t="s">
        <v>33</v>
      </c>
      <c r="B40" s="26">
        <f>F18</f>
        <v>97</v>
      </c>
      <c r="C40" s="28">
        <f>F21</f>
        <v>2571</v>
      </c>
      <c r="D40" s="28">
        <f>F24</f>
        <v>4796805</v>
      </c>
      <c r="E40" s="26">
        <f>G18</f>
        <v>98</v>
      </c>
      <c r="F40" s="28">
        <f>G21</f>
        <v>3714</v>
      </c>
      <c r="G40" s="28">
        <f>G24</f>
        <v>6567220</v>
      </c>
      <c r="H40" s="66">
        <f>(E40-B40)/E40</f>
        <v>1.020408163265306E-2</v>
      </c>
      <c r="I40" s="66">
        <f t="shared" ref="I40:I41" si="2">(F40-C40)/F40</f>
        <v>0.30775444264943458</v>
      </c>
      <c r="J40" s="66">
        <f>(G40-D40)/G40</f>
        <v>0.26958362899369903</v>
      </c>
    </row>
    <row r="41" spans="1:10" x14ac:dyDescent="0.25">
      <c r="A41" s="167" t="s">
        <v>37</v>
      </c>
      <c r="B41" s="26">
        <f t="shared" ref="B41:G41" si="3">B39+B40</f>
        <v>173</v>
      </c>
      <c r="C41" s="28">
        <f t="shared" si="3"/>
        <v>9667</v>
      </c>
      <c r="D41" s="28">
        <f t="shared" si="3"/>
        <v>18632023</v>
      </c>
      <c r="E41" s="26">
        <f t="shared" si="3"/>
        <v>189</v>
      </c>
      <c r="F41" s="28">
        <f t="shared" si="3"/>
        <v>11983</v>
      </c>
      <c r="G41" s="28">
        <f t="shared" si="3"/>
        <v>20977709</v>
      </c>
      <c r="H41" s="66">
        <f>(E41-B41)/E41</f>
        <v>8.4656084656084651E-2</v>
      </c>
      <c r="I41" s="66">
        <f t="shared" si="2"/>
        <v>0.19327380455645499</v>
      </c>
      <c r="J41" s="104">
        <f>(G41-D41)/G41</f>
        <v>0.11181802550507303</v>
      </c>
    </row>
    <row r="42" spans="1:10" x14ac:dyDescent="0.25">
      <c r="G42" s="88"/>
    </row>
  </sheetData>
  <mergeCells count="16">
    <mergeCell ref="H37:J37"/>
    <mergeCell ref="A37:A38"/>
    <mergeCell ref="A29:A30"/>
    <mergeCell ref="B29:D29"/>
    <mergeCell ref="E29:G29"/>
    <mergeCell ref="H29:J29"/>
    <mergeCell ref="A23:A25"/>
    <mergeCell ref="A7:A9"/>
    <mergeCell ref="A10:A12"/>
    <mergeCell ref="B37:D37"/>
    <mergeCell ref="E37:G37"/>
    <mergeCell ref="A3:B3"/>
    <mergeCell ref="A4:A6"/>
    <mergeCell ref="A16:B16"/>
    <mergeCell ref="A17:A19"/>
    <mergeCell ref="A20:A2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38"/>
  <sheetViews>
    <sheetView workbookViewId="0">
      <selection activeCell="D24" sqref="D24"/>
    </sheetView>
  </sheetViews>
  <sheetFormatPr defaultRowHeight="15" x14ac:dyDescent="0.25"/>
  <cols>
    <col min="1" max="1" width="10.42578125" customWidth="1"/>
    <col min="2" max="2" width="12.28515625" bestFit="1" customWidth="1"/>
    <col min="3" max="3" width="12" customWidth="1"/>
    <col min="4" max="4" width="13.140625" customWidth="1"/>
    <col min="5" max="5" width="12" customWidth="1"/>
    <col min="6" max="6" width="12.28515625" customWidth="1"/>
    <col min="7" max="7" width="12.140625" customWidth="1"/>
    <col min="8" max="9" width="12.140625" style="9" customWidth="1"/>
    <col min="10" max="10" width="12.7109375" customWidth="1"/>
    <col min="11" max="11" width="12.28515625" customWidth="1"/>
    <col min="20" max="20" width="33.5703125" customWidth="1"/>
    <col min="21" max="21" width="12.28515625" customWidth="1"/>
    <col min="22" max="22" width="12" customWidth="1"/>
    <col min="23" max="23" width="12.140625" customWidth="1"/>
    <col min="24" max="24" width="12.140625" style="9" customWidth="1"/>
    <col min="25" max="25" width="12.140625" customWidth="1"/>
  </cols>
  <sheetData>
    <row r="1" spans="1:25" ht="15.75" x14ac:dyDescent="0.25">
      <c r="A1" s="1" t="s">
        <v>105</v>
      </c>
      <c r="B1" s="69"/>
      <c r="C1" s="69"/>
      <c r="D1" s="69"/>
      <c r="E1" s="69"/>
    </row>
    <row r="2" spans="1:25" x14ac:dyDescent="0.25">
      <c r="A2" s="69"/>
      <c r="B2" s="69"/>
      <c r="C2" s="69"/>
      <c r="D2" s="69"/>
      <c r="E2" s="69"/>
    </row>
    <row r="3" spans="1:25" ht="90.75" customHeight="1" x14ac:dyDescent="0.25">
      <c r="A3" s="73" t="s">
        <v>80</v>
      </c>
      <c r="B3" s="74" t="s">
        <v>110</v>
      </c>
      <c r="C3" s="74" t="s">
        <v>81</v>
      </c>
      <c r="D3" s="74" t="s">
        <v>114</v>
      </c>
      <c r="E3" s="74" t="s">
        <v>81</v>
      </c>
    </row>
    <row r="4" spans="1:25" ht="30" x14ac:dyDescent="0.25">
      <c r="A4" s="36" t="s">
        <v>32</v>
      </c>
      <c r="B4" s="70">
        <v>1705750516</v>
      </c>
      <c r="C4" s="71">
        <f>B4/$B$6</f>
        <v>0.54677112142682049</v>
      </c>
      <c r="D4" s="70">
        <v>78586065</v>
      </c>
      <c r="E4" s="71">
        <f>D4/$D$6</f>
        <v>0.65996207417276931</v>
      </c>
    </row>
    <row r="5" spans="1:25" ht="30" x14ac:dyDescent="0.25">
      <c r="A5" s="36" t="s">
        <v>33</v>
      </c>
      <c r="B5" s="70">
        <v>1413928723</v>
      </c>
      <c r="C5" s="71">
        <f>B5/$B$6</f>
        <v>0.45322887857317951</v>
      </c>
      <c r="D5" s="70">
        <v>40490573</v>
      </c>
      <c r="E5" s="71">
        <f>D5/$D$6</f>
        <v>0.34003792582723069</v>
      </c>
    </row>
    <row r="6" spans="1:25" x14ac:dyDescent="0.25">
      <c r="A6" s="35" t="s">
        <v>37</v>
      </c>
      <c r="B6" s="72">
        <f>B4+B5</f>
        <v>3119679239</v>
      </c>
      <c r="C6" s="71">
        <f>B6/$B$6</f>
        <v>1</v>
      </c>
      <c r="D6" s="72">
        <f>D4+D5</f>
        <v>119076638</v>
      </c>
      <c r="E6" s="71">
        <f>D6/$D$6</f>
        <v>1</v>
      </c>
      <c r="F6" s="88"/>
    </row>
    <row r="8" spans="1:25" ht="15.75" x14ac:dyDescent="0.25">
      <c r="A8" s="1" t="s">
        <v>104</v>
      </c>
    </row>
    <row r="10" spans="1:25" s="9" customFormat="1" x14ac:dyDescent="0.25">
      <c r="A10" s="154" t="s">
        <v>80</v>
      </c>
      <c r="B10" s="156" t="s">
        <v>84</v>
      </c>
      <c r="C10" s="157"/>
      <c r="D10" s="158" t="s">
        <v>85</v>
      </c>
      <c r="E10" s="159"/>
      <c r="F10" s="160" t="s">
        <v>78</v>
      </c>
      <c r="G10" s="161"/>
      <c r="H10" s="164" t="s">
        <v>79</v>
      </c>
      <c r="I10" s="165"/>
      <c r="J10" s="162" t="s">
        <v>100</v>
      </c>
      <c r="K10" s="163"/>
      <c r="T10" s="26"/>
      <c r="U10" s="26" t="s">
        <v>84</v>
      </c>
      <c r="V10" s="26" t="s">
        <v>85</v>
      </c>
      <c r="W10" s="26" t="s">
        <v>78</v>
      </c>
      <c r="X10" s="26" t="s">
        <v>79</v>
      </c>
      <c r="Y10" s="26" t="s">
        <v>100</v>
      </c>
    </row>
    <row r="11" spans="1:25" ht="90" customHeight="1" x14ac:dyDescent="0.25">
      <c r="A11" s="155"/>
      <c r="B11" s="74" t="s">
        <v>110</v>
      </c>
      <c r="C11" s="74" t="s">
        <v>114</v>
      </c>
      <c r="D11" s="74" t="s">
        <v>110</v>
      </c>
      <c r="E11" s="74" t="s">
        <v>114</v>
      </c>
      <c r="F11" s="74" t="s">
        <v>110</v>
      </c>
      <c r="G11" s="74" t="s">
        <v>114</v>
      </c>
      <c r="H11" s="74" t="s">
        <v>110</v>
      </c>
      <c r="I11" s="74" t="s">
        <v>114</v>
      </c>
      <c r="J11" s="74" t="s">
        <v>110</v>
      </c>
      <c r="K11" s="74" t="s">
        <v>114</v>
      </c>
      <c r="T11" s="55" t="s">
        <v>115</v>
      </c>
      <c r="U11" s="65">
        <f>B14/1000000</f>
        <v>2842.8870160000001</v>
      </c>
      <c r="V11" s="65">
        <f>D14/1000000</f>
        <v>2375.4712880000002</v>
      </c>
      <c r="W11" s="65">
        <f>F14/1000000</f>
        <v>2304.1043709999999</v>
      </c>
      <c r="X11" s="65">
        <f>H14/1000000</f>
        <v>2653.5030120000001</v>
      </c>
      <c r="Y11" s="65">
        <f>J14/1000000</f>
        <v>3119.6792390000001</v>
      </c>
    </row>
    <row r="12" spans="1:25" ht="30" customHeight="1" x14ac:dyDescent="0.25">
      <c r="A12" s="36" t="s">
        <v>32</v>
      </c>
      <c r="B12" s="75">
        <v>1343828920</v>
      </c>
      <c r="C12" s="75">
        <v>37379010</v>
      </c>
      <c r="D12" s="75">
        <v>1480096304</v>
      </c>
      <c r="E12" s="75">
        <v>46754925</v>
      </c>
      <c r="F12" s="75">
        <v>1387743291</v>
      </c>
      <c r="G12" s="75">
        <v>46126677</v>
      </c>
      <c r="H12" s="75">
        <v>1465413545</v>
      </c>
      <c r="I12" s="75">
        <v>56233406</v>
      </c>
      <c r="J12" s="70">
        <f>B4</f>
        <v>1705750516</v>
      </c>
      <c r="K12" s="70">
        <f>D4</f>
        <v>78586065</v>
      </c>
      <c r="T12" s="55" t="s">
        <v>116</v>
      </c>
      <c r="U12" s="65">
        <f>C14/1000000</f>
        <v>47.110500999999999</v>
      </c>
      <c r="V12" s="65">
        <f>E14/1000000</f>
        <v>62.965772999999999</v>
      </c>
      <c r="W12" s="65">
        <f>G14/1000000</f>
        <v>61.731222000000002</v>
      </c>
      <c r="X12" s="65">
        <f>I14/1000000</f>
        <v>74.855805000000004</v>
      </c>
      <c r="Y12" s="65">
        <f>K14/1000000</f>
        <v>119.076638</v>
      </c>
    </row>
    <row r="13" spans="1:25" ht="30" x14ac:dyDescent="0.25">
      <c r="A13" s="36" t="s">
        <v>33</v>
      </c>
      <c r="B13" s="75">
        <v>1499058096</v>
      </c>
      <c r="C13" s="75">
        <v>9731491</v>
      </c>
      <c r="D13" s="75">
        <v>895374984</v>
      </c>
      <c r="E13" s="75">
        <v>16210848</v>
      </c>
      <c r="F13" s="75">
        <v>916361080</v>
      </c>
      <c r="G13" s="75">
        <v>15604545</v>
      </c>
      <c r="H13" s="75">
        <v>1188089467</v>
      </c>
      <c r="I13" s="75">
        <v>18622399</v>
      </c>
      <c r="J13" s="70">
        <f>B5</f>
        <v>1413928723</v>
      </c>
      <c r="K13" s="70">
        <f>D5</f>
        <v>40490573</v>
      </c>
    </row>
    <row r="14" spans="1:25" x14ac:dyDescent="0.25">
      <c r="A14" s="35" t="s">
        <v>37</v>
      </c>
      <c r="B14" s="72">
        <f t="shared" ref="B14:K14" si="0">SUM(B12:B13)</f>
        <v>2842887016</v>
      </c>
      <c r="C14" s="72">
        <f t="shared" si="0"/>
        <v>47110501</v>
      </c>
      <c r="D14" s="72">
        <f t="shared" si="0"/>
        <v>2375471288</v>
      </c>
      <c r="E14" s="72">
        <f t="shared" si="0"/>
        <v>62965773</v>
      </c>
      <c r="F14" s="72">
        <f t="shared" si="0"/>
        <v>2304104371</v>
      </c>
      <c r="G14" s="72">
        <f t="shared" si="0"/>
        <v>61731222</v>
      </c>
      <c r="H14" s="72">
        <f>H12+H13</f>
        <v>2653503012</v>
      </c>
      <c r="I14" s="72">
        <f>I12+I13</f>
        <v>74855805</v>
      </c>
      <c r="J14" s="72">
        <f t="shared" si="0"/>
        <v>3119679239</v>
      </c>
      <c r="K14" s="72">
        <f t="shared" si="0"/>
        <v>119076638</v>
      </c>
    </row>
    <row r="16" spans="1:25" ht="15.75" x14ac:dyDescent="0.25">
      <c r="A16" s="1" t="s">
        <v>101</v>
      </c>
      <c r="B16" s="9"/>
      <c r="C16" s="9"/>
      <c r="J16" s="88"/>
    </row>
    <row r="17" spans="1:10" x14ac:dyDescent="0.25">
      <c r="F17" s="88"/>
      <c r="G17" s="87"/>
      <c r="H17" s="87"/>
      <c r="I17" s="87"/>
      <c r="J17" s="88"/>
    </row>
    <row r="18" spans="1:10" ht="75" x14ac:dyDescent="0.25">
      <c r="A18" s="73" t="s">
        <v>80</v>
      </c>
      <c r="B18" s="74" t="s">
        <v>86</v>
      </c>
      <c r="C18" s="74" t="s">
        <v>87</v>
      </c>
    </row>
    <row r="19" spans="1:10" ht="30" x14ac:dyDescent="0.25">
      <c r="A19" s="36" t="s">
        <v>32</v>
      </c>
      <c r="B19" s="80">
        <f t="shared" ref="B19:C21" si="1">(J12-H12)/H12</f>
        <v>0.16400624371190728</v>
      </c>
      <c r="C19" s="80">
        <f t="shared" si="1"/>
        <v>0.3974978680821859</v>
      </c>
    </row>
    <row r="20" spans="1:10" ht="30" x14ac:dyDescent="0.25">
      <c r="A20" s="36" t="s">
        <v>33</v>
      </c>
      <c r="B20" s="80">
        <f t="shared" si="1"/>
        <v>0.19008606866135949</v>
      </c>
      <c r="C20" s="80">
        <f t="shared" si="1"/>
        <v>1.1742941390096948</v>
      </c>
    </row>
    <row r="21" spans="1:10" x14ac:dyDescent="0.25">
      <c r="A21" s="35" t="s">
        <v>37</v>
      </c>
      <c r="B21" s="80">
        <f t="shared" si="1"/>
        <v>0.17568332309848533</v>
      </c>
      <c r="C21" s="80">
        <f t="shared" si="1"/>
        <v>0.59074687661164016</v>
      </c>
    </row>
    <row r="33" spans="4:9" s="9" customFormat="1" x14ac:dyDescent="0.25"/>
    <row r="35" spans="4:9" x14ac:dyDescent="0.25">
      <c r="D35" s="77"/>
      <c r="E35" s="77"/>
      <c r="F35" s="77"/>
      <c r="G35" s="77"/>
      <c r="H35" s="77"/>
      <c r="I35" s="77"/>
    </row>
    <row r="36" spans="4:9" x14ac:dyDescent="0.25">
      <c r="D36" s="78"/>
      <c r="E36" s="78"/>
      <c r="F36" s="78"/>
      <c r="G36" s="78"/>
      <c r="H36" s="78"/>
      <c r="I36" s="78"/>
    </row>
    <row r="37" spans="4:9" x14ac:dyDescent="0.25">
      <c r="D37" s="78"/>
      <c r="E37" s="78"/>
      <c r="F37" s="78"/>
      <c r="G37" s="78"/>
      <c r="H37" s="78"/>
      <c r="I37" s="78"/>
    </row>
    <row r="38" spans="4:9" x14ac:dyDescent="0.25">
      <c r="D38" s="79"/>
      <c r="E38" s="79"/>
      <c r="F38" s="79"/>
      <c r="G38" s="79"/>
      <c r="H38" s="79"/>
      <c r="I38" s="79"/>
    </row>
  </sheetData>
  <mergeCells count="6">
    <mergeCell ref="A10:A11"/>
    <mergeCell ref="B10:C10"/>
    <mergeCell ref="D10:E10"/>
    <mergeCell ref="F10:G10"/>
    <mergeCell ref="J10:K10"/>
    <mergeCell ref="H10:I10"/>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7"/>
  <sheetViews>
    <sheetView tabSelected="1" workbookViewId="0">
      <selection activeCell="B11" sqref="B11"/>
    </sheetView>
  </sheetViews>
  <sheetFormatPr defaultRowHeight="15" x14ac:dyDescent="0.25"/>
  <cols>
    <col min="2" max="2" width="102.140625" customWidth="1"/>
  </cols>
  <sheetData>
    <row r="1" spans="1:7" ht="15.75" x14ac:dyDescent="0.25">
      <c r="A1" s="1" t="s">
        <v>91</v>
      </c>
    </row>
    <row r="3" spans="1:7" ht="60" customHeight="1" x14ac:dyDescent="0.25">
      <c r="A3" s="30" t="s">
        <v>92</v>
      </c>
      <c r="B3" s="27" t="s">
        <v>117</v>
      </c>
    </row>
    <row r="4" spans="1:7" ht="30" customHeight="1" x14ac:dyDescent="0.25">
      <c r="A4" s="54" t="s">
        <v>93</v>
      </c>
      <c r="B4" s="27" t="s">
        <v>107</v>
      </c>
      <c r="G4" s="87"/>
    </row>
    <row r="5" spans="1:7" ht="60" x14ac:dyDescent="0.25">
      <c r="A5" s="54" t="s">
        <v>94</v>
      </c>
      <c r="B5" s="27" t="s">
        <v>118</v>
      </c>
      <c r="E5" s="91"/>
    </row>
    <row r="6" spans="1:7" ht="60" x14ac:dyDescent="0.25">
      <c r="A6" s="54" t="s">
        <v>95</v>
      </c>
      <c r="B6" s="27" t="s">
        <v>108</v>
      </c>
    </row>
    <row r="7" spans="1:7" ht="75" x14ac:dyDescent="0.25">
      <c r="A7" s="54" t="s">
        <v>106</v>
      </c>
      <c r="B7" s="27" t="s">
        <v>119</v>
      </c>
    </row>
  </sheetData>
  <phoneticPr fontId="2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8</vt:i4>
      </vt:variant>
    </vt:vector>
  </HeadingPairs>
  <TitlesOfParts>
    <vt:vector size="8" baseType="lpstr">
      <vt:lpstr>PIL_2018_gads</vt:lpstr>
      <vt:lpstr>Satura_rādītājs_metodoloģija</vt:lpstr>
      <vt:lpstr>1_galvenie_rādītāji</vt:lpstr>
      <vt:lpstr>2_3_panta_izņēmumi</vt:lpstr>
      <vt:lpstr>2_5_panta_izņēmumi</vt:lpstr>
      <vt:lpstr>2_dinamika</vt:lpstr>
      <vt:lpstr>3_fakt_izmaksas_un_dinamika</vt:lpstr>
      <vt:lpstr>4_secinājumi</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Marika Vizule</dc:creator>
  <cp:lastModifiedBy>Marika Vizule</cp:lastModifiedBy>
  <cp:lastPrinted>2019-12-13T07:25:40Z</cp:lastPrinted>
  <dcterms:created xsi:type="dcterms:W3CDTF">2018-11-26T07:59:57Z</dcterms:created>
  <dcterms:modified xsi:type="dcterms:W3CDTF">2019-12-18T07:00:34Z</dcterms:modified>
</cp:coreProperties>
</file>