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19. gads\Operatīvā statistika\Gada statistika\Aprīļa kopsavilkumi\"/>
    </mc:Choice>
  </mc:AlternateContent>
  <xr:revisionPtr revIDLastSave="0" documentId="8_{C71E4D73-A583-4C94-80CE-F42EB9F29615}" xr6:coauthVersionLast="41" xr6:coauthVersionMax="41" xr10:uidLastSave="{00000000-0000-0000-0000-000000000000}"/>
  <bookViews>
    <workbookView xWindow="2460" yWindow="5400" windowWidth="22170" windowHeight="152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47" i="1"/>
  <c r="H46" i="1"/>
  <c r="J35" i="1" l="1"/>
  <c r="J54" i="1"/>
  <c r="F54" i="1"/>
  <c r="E54" i="1"/>
  <c r="J53" i="1"/>
  <c r="F53" i="1"/>
  <c r="J52" i="1"/>
  <c r="F52" i="1"/>
  <c r="H50" i="1"/>
  <c r="I54" i="1" s="1"/>
  <c r="G50" i="1"/>
  <c r="D50" i="1"/>
  <c r="E53" i="1" s="1"/>
  <c r="C50" i="1"/>
  <c r="J48" i="1"/>
  <c r="J47" i="1"/>
  <c r="F47" i="1"/>
  <c r="J46" i="1"/>
  <c r="F46" i="1"/>
  <c r="H44" i="1"/>
  <c r="I48" i="1" s="1"/>
  <c r="G44" i="1"/>
  <c r="C44" i="1"/>
  <c r="J50" i="1" l="1"/>
  <c r="I52" i="1"/>
  <c r="I53" i="1"/>
  <c r="F50" i="1"/>
  <c r="E52" i="1"/>
  <c r="I46" i="1"/>
  <c r="I47" i="1"/>
  <c r="F48" i="1"/>
  <c r="D44" i="1"/>
  <c r="J44" i="1"/>
  <c r="E47" i="1" l="1"/>
  <c r="E46" i="1"/>
  <c r="F44" i="1"/>
  <c r="E48" i="1"/>
  <c r="H22" i="1" l="1"/>
  <c r="D22" i="1"/>
  <c r="H36" i="1"/>
  <c r="H35" i="1"/>
  <c r="D35" i="1"/>
  <c r="D70" i="1" l="1"/>
  <c r="C70" i="1"/>
  <c r="J69" i="1"/>
  <c r="F69" i="1"/>
  <c r="E69" i="1"/>
  <c r="J68" i="1"/>
  <c r="F68" i="1"/>
  <c r="E68" i="1"/>
  <c r="J67" i="1"/>
  <c r="F67" i="1"/>
  <c r="E67" i="1"/>
  <c r="H65" i="1"/>
  <c r="H70" i="1" s="1"/>
  <c r="G65" i="1"/>
  <c r="G70" i="1" s="1"/>
  <c r="F65" i="1"/>
  <c r="J64" i="1"/>
  <c r="I64" i="1"/>
  <c r="F64" i="1"/>
  <c r="E64" i="1"/>
  <c r="J63" i="1"/>
  <c r="I63" i="1"/>
  <c r="F63" i="1"/>
  <c r="E63" i="1"/>
  <c r="J62" i="1"/>
  <c r="I62" i="1"/>
  <c r="F62" i="1"/>
  <c r="E62" i="1"/>
  <c r="J60" i="1"/>
  <c r="F60" i="1"/>
  <c r="F35" i="1"/>
  <c r="J34" i="1"/>
  <c r="F34" i="1"/>
  <c r="J33" i="1"/>
  <c r="F33" i="1"/>
  <c r="H31" i="1"/>
  <c r="G31" i="1"/>
  <c r="G36" i="1" s="1"/>
  <c r="D31" i="1"/>
  <c r="D36" i="1" s="1"/>
  <c r="C31" i="1"/>
  <c r="C36" i="1" s="1"/>
  <c r="J30" i="1"/>
  <c r="I30" i="1"/>
  <c r="F30" i="1"/>
  <c r="E30" i="1"/>
  <c r="J29" i="1"/>
  <c r="I29" i="1"/>
  <c r="F29" i="1"/>
  <c r="E29" i="1"/>
  <c r="J28" i="1"/>
  <c r="I28" i="1"/>
  <c r="F28" i="1"/>
  <c r="E28" i="1"/>
  <c r="J26" i="1"/>
  <c r="F26" i="1"/>
  <c r="J22" i="1"/>
  <c r="F22" i="1"/>
  <c r="J21" i="1"/>
  <c r="F21" i="1"/>
  <c r="J20" i="1"/>
  <c r="F20" i="1"/>
  <c r="H18" i="1"/>
  <c r="I21" i="1" s="1"/>
  <c r="G18" i="1"/>
  <c r="G23" i="1" s="1"/>
  <c r="J17" i="1"/>
  <c r="I17" i="1"/>
  <c r="F17" i="1"/>
  <c r="E17" i="1"/>
  <c r="J16" i="1"/>
  <c r="I16" i="1"/>
  <c r="F16" i="1"/>
  <c r="E16" i="1"/>
  <c r="J15" i="1"/>
  <c r="I15" i="1"/>
  <c r="F15" i="1"/>
  <c r="E15" i="1"/>
  <c r="F13" i="1"/>
  <c r="E34" i="1" l="1"/>
  <c r="E35" i="1"/>
  <c r="I69" i="1"/>
  <c r="E33" i="1"/>
  <c r="F31" i="1"/>
  <c r="C18" i="1"/>
  <c r="C23" i="1" s="1"/>
  <c r="I22" i="1"/>
  <c r="I33" i="1"/>
  <c r="I34" i="1"/>
  <c r="I35" i="1"/>
  <c r="D18" i="1"/>
  <c r="J18" i="1"/>
  <c r="I20" i="1"/>
  <c r="H23" i="1"/>
  <c r="J31" i="1"/>
  <c r="I67" i="1"/>
  <c r="I68" i="1"/>
  <c r="J65" i="1"/>
  <c r="D23" i="1" l="1"/>
  <c r="E20" i="1"/>
  <c r="F18" i="1"/>
  <c r="E21" i="1"/>
  <c r="E22" i="1"/>
</calcChain>
</file>

<file path=xl/sharedStrings.xml><?xml version="1.0" encoding="utf-8"?>
<sst xmlns="http://schemas.openxmlformats.org/spreadsheetml/2006/main" count="79" uniqueCount="27">
  <si>
    <t>Kopējais rezultātu paziņojumu skaits*</t>
  </si>
  <si>
    <t>Tai skaitā ar vides prasībām saistīto paziņojumu skaits **</t>
  </si>
  <si>
    <t>Īpatsvars (%) attiecībā pret kopējo paziņojumu skaitu</t>
  </si>
  <si>
    <t>Rezultātos norādītā kopējā līgumcena (EUR bez PVN)</t>
  </si>
  <si>
    <t>Tai skaitā rezultātos norādītā līgumcena (EUR bez PVN), kas saistīta ar vides prasībām</t>
  </si>
  <si>
    <t xml:space="preserve">Īpatsvars (%) attiecībā no kopējās līgumcenas, kas saistīta ar vides prasībām </t>
  </si>
  <si>
    <t>Īpatsvars (%) attiecībā pret kopējo rezultātos norādīto līgumcenu</t>
  </si>
  <si>
    <t>Publisko iepirkumu likums</t>
  </si>
  <si>
    <t>t.sk.</t>
  </si>
  <si>
    <t>Būvdarbi</t>
  </si>
  <si>
    <t>Piegāde</t>
  </si>
  <si>
    <t>Pakalpojumi</t>
  </si>
  <si>
    <t>Īpatsvara (%) pieaugums - gadā</t>
  </si>
  <si>
    <t>Sabiedrisko pakalpojumu sniedzēju iepirkumu likums</t>
  </si>
  <si>
    <t>Īpatsvara (%) pieaugums - gads</t>
  </si>
  <si>
    <t>** „Ar vides prasībām saistīto paziņojumu skaits”- norādītais skaits veidojas no atzīmes paziņojumā, ka iepirkuma dokumentos ir iekļautas vides aizsardzības prasības</t>
  </si>
  <si>
    <t>2017. gads - kopā</t>
  </si>
  <si>
    <t>* „Kopējais rezultātu paziņojumu skaits”- norādītais skaits veidojas no iepirkumiem, kuri IUB izsludināti, izmantojot šāda veida veidlapas: Informatīvs paziņojums par noslēgto līgumu;</t>
  </si>
  <si>
    <t>Rezultātu paziņojumu skaita un publikācijās norādītās līgumcenas pieaugums, kas saistīts ar vides aizsardzības prasībām (attiecībā pret 2017.gadu)</t>
  </si>
  <si>
    <t xml:space="preserve">2018. gads - kopā </t>
  </si>
  <si>
    <t>Publisko iepirkumu likuma 9. panta kārtībā publicēto rezultātu paziņojumu skaita un publikācijās norādītās līgumcenas pieaugums, kas saistīts ar vides aizsardzības prasībām (attiecībā pret 2017. gadu)</t>
  </si>
  <si>
    <t>2018. gads - kopā</t>
  </si>
  <si>
    <t>* „Kopējais rezultātu paziņojumu skaits”- norādītais skaits veidojas no iepirkumiem, kuri IUB izsludināti, izmantojot šāda veida veidlapas: Paziņojums par līguma slēgšanas tiesību piešķiršanu, Paziņojums par sociālajiem un citiem īpašiem pakalpojumiem - paziņojums par līguma slēgšanas tiesību piešķiršanu un Paziņojums par metu konkursa rezultātiem.</t>
  </si>
  <si>
    <t>Rezultātu paziņojumu ar norādi par līgumiem vispārīgās vienošanās ietvaros skaits</t>
  </si>
  <si>
    <t>Rezultātos norādītā līgumcena (EUR bez PVN) par līgumiem vispārīgās vienošanās ietvaros</t>
  </si>
  <si>
    <t>Rezultātu paziņojumu ar norādi par līgumiem vispārīgās vienošanās ietvaros skaits un to līgumcenas, kas saistīts ar vides aizsardzības prasībām</t>
  </si>
  <si>
    <t>Īpatsvars (%) no kopējā ar vides prasībām saistīto paziņojumu 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</si>
</sst>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17">
    <fill>
      <patternFill patternType="none"/>
    </fill>
    <fill>
      <patternFill patternType="gray125"/>
    </fill>
    <fill>
      <patternFill patternType="solid">
        <fgColor theme="6" tint="0.79998168889431442"/>
        <bgColor indexed="26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darkUp">
        <fgColor auto="1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left" vertical="center"/>
    </xf>
    <xf numFmtId="0" fontId="5" fillId="4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164" fontId="5" fillId="4" borderId="8" xfId="0" applyNumberFormat="1" applyFont="1" applyFill="1" applyBorder="1" applyAlignment="1">
      <alignment horizontal="center"/>
    </xf>
    <xf numFmtId="3" fontId="5" fillId="4" borderId="8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3" fontId="5" fillId="6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/>
    <xf numFmtId="0" fontId="6" fillId="8" borderId="8" xfId="0" applyFont="1" applyFill="1" applyBorder="1" applyAlignment="1">
      <alignment horizontal="center"/>
    </xf>
    <xf numFmtId="164" fontId="6" fillId="8" borderId="8" xfId="0" applyNumberFormat="1" applyFont="1" applyFill="1" applyBorder="1" applyAlignment="1">
      <alignment horizontal="center"/>
    </xf>
    <xf numFmtId="3" fontId="6" fillId="8" borderId="8" xfId="0" applyNumberFormat="1" applyFont="1" applyFill="1" applyBorder="1" applyAlignment="1">
      <alignment horizontal="center"/>
    </xf>
    <xf numFmtId="164" fontId="7" fillId="8" borderId="8" xfId="0" applyNumberFormat="1" applyFont="1" applyFill="1" applyBorder="1"/>
    <xf numFmtId="0" fontId="6" fillId="4" borderId="8" xfId="0" applyFont="1" applyFill="1" applyBorder="1" applyAlignment="1">
      <alignment horizontal="center"/>
    </xf>
    <xf numFmtId="164" fontId="6" fillId="5" borderId="8" xfId="0" applyNumberFormat="1" applyFont="1" applyFill="1" applyBorder="1" applyAlignment="1">
      <alignment horizontal="center"/>
    </xf>
    <xf numFmtId="164" fontId="6" fillId="4" borderId="8" xfId="0" applyNumberFormat="1" applyFont="1" applyFill="1" applyBorder="1" applyAlignment="1">
      <alignment horizontal="center"/>
    </xf>
    <xf numFmtId="3" fontId="6" fillId="4" borderId="8" xfId="0" applyNumberFormat="1" applyFont="1" applyFill="1" applyBorder="1" applyAlignment="1">
      <alignment horizontal="center"/>
    </xf>
    <xf numFmtId="164" fontId="7" fillId="4" borderId="8" xfId="0" applyNumberFormat="1" applyFont="1" applyFill="1" applyBorder="1"/>
    <xf numFmtId="0" fontId="6" fillId="4" borderId="11" xfId="0" applyFont="1" applyFill="1" applyBorder="1" applyAlignment="1">
      <alignment horizontal="center"/>
    </xf>
    <xf numFmtId="164" fontId="6" fillId="5" borderId="11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3" fontId="6" fillId="4" borderId="11" xfId="0" applyNumberFormat="1" applyFont="1" applyFill="1" applyBorder="1" applyAlignment="1">
      <alignment horizontal="center"/>
    </xf>
    <xf numFmtId="164" fontId="7" fillId="4" borderId="11" xfId="0" applyNumberFormat="1" applyFont="1" applyFill="1" applyBorder="1"/>
    <xf numFmtId="0" fontId="6" fillId="8" borderId="4" xfId="0" applyFont="1" applyFill="1" applyBorder="1" applyAlignment="1">
      <alignment horizontal="center"/>
    </xf>
    <xf numFmtId="164" fontId="6" fillId="8" borderId="4" xfId="0" applyNumberFormat="1" applyFont="1" applyFill="1" applyBorder="1" applyAlignment="1">
      <alignment horizontal="center"/>
    </xf>
    <xf numFmtId="3" fontId="6" fillId="8" borderId="4" xfId="0" applyNumberFormat="1" applyFont="1" applyFill="1" applyBorder="1" applyAlignment="1">
      <alignment horizontal="center"/>
    </xf>
    <xf numFmtId="164" fontId="7" fillId="8" borderId="4" xfId="0" applyNumberFormat="1" applyFont="1" applyFill="1" applyBorder="1"/>
    <xf numFmtId="0" fontId="6" fillId="4" borderId="4" xfId="0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3" fontId="6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/>
    <xf numFmtId="0" fontId="6" fillId="4" borderId="14" xfId="0" applyFont="1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3" fontId="6" fillId="4" borderId="14" xfId="0" applyNumberFormat="1" applyFont="1" applyFill="1" applyBorder="1" applyAlignment="1">
      <alignment horizontal="center"/>
    </xf>
    <xf numFmtId="164" fontId="7" fillId="4" borderId="14" xfId="0" applyNumberFormat="1" applyFont="1" applyFill="1" applyBorder="1"/>
    <xf numFmtId="164" fontId="5" fillId="2" borderId="8" xfId="0" applyNumberFormat="1" applyFont="1" applyFill="1" applyBorder="1" applyAlignment="1">
      <alignment horizontal="center"/>
    </xf>
    <xf numFmtId="164" fontId="5" fillId="10" borderId="8" xfId="0" applyNumberFormat="1" applyFont="1" applyFill="1" applyBorder="1" applyAlignment="1">
      <alignment horizontal="center"/>
    </xf>
    <xf numFmtId="164" fontId="8" fillId="11" borderId="8" xfId="0" applyNumberFormat="1" applyFont="1" applyFill="1" applyBorder="1"/>
    <xf numFmtId="0" fontId="0" fillId="12" borderId="8" xfId="0" applyFill="1" applyBorder="1"/>
    <xf numFmtId="0" fontId="5" fillId="3" borderId="7" xfId="0" applyFont="1" applyFill="1" applyBorder="1" applyAlignment="1">
      <alignment horizontal="left" vertical="center" wrapText="1"/>
    </xf>
    <xf numFmtId="164" fontId="5" fillId="3" borderId="4" xfId="0" applyNumberFormat="1" applyFont="1" applyFill="1" applyBorder="1" applyAlignment="1">
      <alignment horizontal="center"/>
    </xf>
    <xf numFmtId="164" fontId="8" fillId="14" borderId="4" xfId="0" applyNumberFormat="1" applyFont="1" applyFill="1" applyBorder="1"/>
    <xf numFmtId="0" fontId="0" fillId="14" borderId="4" xfId="0" applyFill="1" applyBorder="1"/>
    <xf numFmtId="0" fontId="5" fillId="9" borderId="4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164" fontId="5" fillId="9" borderId="4" xfId="0" applyNumberFormat="1" applyFont="1" applyFill="1" applyBorder="1" applyAlignment="1">
      <alignment horizontal="center"/>
    </xf>
    <xf numFmtId="3" fontId="5" fillId="9" borderId="4" xfId="0" applyNumberFormat="1" applyFont="1" applyFill="1" applyBorder="1" applyAlignment="1">
      <alignment horizontal="center"/>
    </xf>
    <xf numFmtId="3" fontId="5" fillId="5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/>
    <xf numFmtId="0" fontId="6" fillId="7" borderId="4" xfId="0" applyFont="1" applyFill="1" applyBorder="1" applyAlignment="1">
      <alignment horizontal="center"/>
    </xf>
    <xf numFmtId="164" fontId="9" fillId="7" borderId="4" xfId="0" applyNumberFormat="1" applyFont="1" applyFill="1" applyBorder="1" applyAlignment="1">
      <alignment horizontal="center"/>
    </xf>
    <xf numFmtId="3" fontId="6" fillId="7" borderId="4" xfId="0" applyNumberFormat="1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164" fontId="6" fillId="15" borderId="4" xfId="0" applyNumberFormat="1" applyFont="1" applyFill="1" applyBorder="1" applyAlignment="1">
      <alignment horizontal="center"/>
    </xf>
    <xf numFmtId="164" fontId="6" fillId="9" borderId="4" xfId="0" applyNumberFormat="1" applyFont="1" applyFill="1" applyBorder="1" applyAlignment="1">
      <alignment horizontal="center"/>
    </xf>
    <xf numFmtId="3" fontId="6" fillId="9" borderId="4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164" fontId="6" fillId="15" borderId="11" xfId="0" applyNumberFormat="1" applyFont="1" applyFill="1" applyBorder="1" applyAlignment="1">
      <alignment horizontal="center"/>
    </xf>
    <xf numFmtId="164" fontId="6" fillId="9" borderId="11" xfId="0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center"/>
    </xf>
    <xf numFmtId="0" fontId="5" fillId="9" borderId="8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164" fontId="5" fillId="16" borderId="8" xfId="0" applyNumberFormat="1" applyFont="1" applyFill="1" applyBorder="1" applyAlignment="1">
      <alignment horizontal="center"/>
    </xf>
    <xf numFmtId="164" fontId="5" fillId="9" borderId="8" xfId="0" applyNumberFormat="1" applyFont="1" applyFill="1" applyBorder="1" applyAlignment="1">
      <alignment horizontal="center"/>
    </xf>
    <xf numFmtId="3" fontId="5" fillId="9" borderId="8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164" fontId="6" fillId="15" borderId="14" xfId="0" applyNumberFormat="1" applyFont="1" applyFill="1" applyBorder="1" applyAlignment="1">
      <alignment horizontal="center"/>
    </xf>
    <xf numFmtId="164" fontId="6" fillId="9" borderId="14" xfId="0" applyNumberFormat="1" applyFont="1" applyFill="1" applyBorder="1" applyAlignment="1">
      <alignment horizontal="center"/>
    </xf>
    <xf numFmtId="3" fontId="6" fillId="9" borderId="14" xfId="0" applyNumberFormat="1" applyFont="1" applyFill="1" applyBorder="1" applyAlignment="1">
      <alignment horizontal="center"/>
    </xf>
    <xf numFmtId="164" fontId="1" fillId="11" borderId="8" xfId="0" applyNumberFormat="1" applyFont="1" applyFill="1" applyBorder="1" applyAlignment="1">
      <alignment horizontal="center"/>
    </xf>
    <xf numFmtId="164" fontId="10" fillId="11" borderId="8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0" fontId="2" fillId="0" borderId="0" xfId="0" applyFont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4" fillId="6" borderId="4" xfId="0" applyNumberFormat="1" applyFont="1" applyFill="1" applyBorder="1" applyAlignment="1">
      <alignment horizontal="center"/>
    </xf>
    <xf numFmtId="164" fontId="1" fillId="0" borderId="4" xfId="0" applyNumberFormat="1" applyFont="1" applyBorder="1"/>
    <xf numFmtId="0" fontId="4" fillId="8" borderId="4" xfId="0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/>
    </xf>
    <xf numFmtId="3" fontId="4" fillId="8" borderId="4" xfId="0" applyNumberFormat="1" applyFont="1" applyFill="1" applyBorder="1" applyAlignment="1">
      <alignment horizontal="center"/>
    </xf>
    <xf numFmtId="164" fontId="0" fillId="8" borderId="4" xfId="0" applyNumberFormat="1" applyFill="1" applyBorder="1"/>
    <xf numFmtId="0" fontId="6" fillId="0" borderId="4" xfId="0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64" fontId="7" fillId="0" borderId="4" xfId="0" applyNumberFormat="1" applyFont="1" applyBorder="1"/>
    <xf numFmtId="0" fontId="6" fillId="0" borderId="11" xfId="0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164" fontId="7" fillId="0" borderId="11" xfId="0" applyNumberFormat="1" applyFont="1" applyBorder="1"/>
    <xf numFmtId="164" fontId="4" fillId="6" borderId="8" xfId="0" applyNumberFormat="1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0" fontId="5" fillId="8" borderId="8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164" fontId="4" fillId="8" borderId="8" xfId="0" applyNumberFormat="1" applyFont="1" applyFill="1" applyBorder="1" applyAlignment="1">
      <alignment horizontal="center"/>
    </xf>
    <xf numFmtId="3" fontId="4" fillId="8" borderId="8" xfId="0" applyNumberFormat="1" applyFont="1" applyFill="1" applyBorder="1" applyAlignment="1">
      <alignment horizontal="center"/>
    </xf>
    <xf numFmtId="164" fontId="0" fillId="8" borderId="8" xfId="0" applyNumberFormat="1" applyFill="1" applyBorder="1"/>
    <xf numFmtId="0" fontId="6" fillId="0" borderId="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164" fontId="7" fillId="0" borderId="8" xfId="0" applyNumberFormat="1" applyFont="1" applyBorder="1"/>
    <xf numFmtId="0" fontId="6" fillId="0" borderId="14" xfId="0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164" fontId="7" fillId="0" borderId="14" xfId="0" applyNumberFormat="1" applyFont="1" applyBorder="1"/>
    <xf numFmtId="164" fontId="4" fillId="2" borderId="8" xfId="0" applyNumberFormat="1" applyFont="1" applyFill="1" applyBorder="1" applyAlignment="1">
      <alignment horizontal="center"/>
    </xf>
    <xf numFmtId="164" fontId="8" fillId="11" borderId="8" xfId="0" applyNumberFormat="1" applyFont="1" applyFill="1" applyBorder="1" applyAlignment="1">
      <alignment horizontal="center"/>
    </xf>
    <xf numFmtId="0" fontId="5" fillId="9" borderId="0" xfId="0" applyFont="1" applyFill="1" applyAlignment="1">
      <alignment horizontal="left" vertical="center" wrapText="1"/>
    </xf>
    <xf numFmtId="164" fontId="5" fillId="9" borderId="0" xfId="0" applyNumberFormat="1" applyFont="1" applyFill="1" applyAlignment="1">
      <alignment horizontal="center"/>
    </xf>
    <xf numFmtId="0" fontId="12" fillId="0" borderId="0" xfId="0" applyFont="1"/>
    <xf numFmtId="0" fontId="0" fillId="4" borderId="0" xfId="0" applyFill="1"/>
    <xf numFmtId="3" fontId="0" fillId="0" borderId="0" xfId="0" applyNumberFormat="1"/>
    <xf numFmtId="9" fontId="0" fillId="0" borderId="0" xfId="0" applyNumberFormat="1"/>
    <xf numFmtId="3" fontId="5" fillId="11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right" vertical="center" wrapText="1"/>
    </xf>
    <xf numFmtId="0" fontId="6" fillId="7" borderId="7" xfId="0" applyFont="1" applyFill="1" applyBorder="1" applyAlignment="1">
      <alignment horizontal="right" vertical="center" wrapText="1"/>
    </xf>
    <xf numFmtId="0" fontId="6" fillId="9" borderId="5" xfId="0" applyFont="1" applyFill="1" applyBorder="1" applyAlignment="1">
      <alignment horizontal="right" vertical="center" wrapText="1"/>
    </xf>
    <xf numFmtId="0" fontId="6" fillId="9" borderId="7" xfId="0" applyFont="1" applyFill="1" applyBorder="1" applyAlignment="1">
      <alignment horizontal="right" vertical="center" wrapText="1"/>
    </xf>
    <xf numFmtId="0" fontId="6" fillId="9" borderId="9" xfId="0" applyFont="1" applyFill="1" applyBorder="1" applyAlignment="1">
      <alignment horizontal="right" vertical="center" wrapText="1"/>
    </xf>
    <xf numFmtId="0" fontId="6" fillId="9" borderId="10" xfId="0" applyFont="1" applyFill="1" applyBorder="1" applyAlignment="1">
      <alignment horizontal="right" vertical="center" wrapText="1"/>
    </xf>
    <xf numFmtId="0" fontId="6" fillId="9" borderId="12" xfId="0" applyFont="1" applyFill="1" applyBorder="1" applyAlignment="1">
      <alignment horizontal="right" vertical="center" wrapText="1"/>
    </xf>
    <xf numFmtId="0" fontId="6" fillId="9" borderId="13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6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8" borderId="5" xfId="0" applyFont="1" applyFill="1" applyBorder="1" applyAlignment="1">
      <alignment horizontal="right" vertical="center"/>
    </xf>
    <xf numFmtId="0" fontId="6" fillId="8" borderId="7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438150</xdr:colOff>
      <xdr:row>8</xdr:row>
      <xdr:rowOff>0</xdr:rowOff>
    </xdr:to>
    <xdr:pic>
      <xdr:nvPicPr>
        <xdr:cNvPr id="2" name="Picture 2" descr="K:\IUB Logo\vienkarss_vienkrasu_rgb_h_LV-24.jpg">
          <a:extLst>
            <a:ext uri="{FF2B5EF4-FFF2-40B4-BE49-F238E27FC236}">
              <a16:creationId xmlns:a16="http://schemas.microsoft.com/office/drawing/2014/main" id="{7C022C39-628E-46FD-8ACC-9CBC705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P87"/>
  <sheetViews>
    <sheetView tabSelected="1" topLeftCell="A4" workbookViewId="0">
      <selection activeCell="K45" sqref="K45"/>
    </sheetView>
  </sheetViews>
  <sheetFormatPr defaultRowHeight="15" x14ac:dyDescent="0.25"/>
  <cols>
    <col min="1" max="1" width="3.42578125" customWidth="1"/>
    <col min="2" max="2" width="13.140625" customWidth="1"/>
    <col min="3" max="3" width="11.7109375" customWidth="1"/>
    <col min="4" max="4" width="11.85546875" customWidth="1"/>
    <col min="5" max="5" width="14.140625" customWidth="1"/>
    <col min="6" max="6" width="13.28515625" customWidth="1"/>
    <col min="7" max="7" width="14.85546875" bestFit="1" customWidth="1"/>
    <col min="8" max="8" width="17.28515625" customWidth="1"/>
    <col min="9" max="9" width="16.5703125" customWidth="1"/>
    <col min="10" max="10" width="14.42578125" customWidth="1"/>
    <col min="11" max="11" width="12.42578125" customWidth="1"/>
  </cols>
  <sheetData>
    <row r="9" spans="1:16" ht="28.5" customHeight="1" x14ac:dyDescent="0.25">
      <c r="A9" s="135" t="s">
        <v>18</v>
      </c>
      <c r="B9" s="135"/>
      <c r="C9" s="135"/>
      <c r="D9" s="135"/>
      <c r="E9" s="135"/>
      <c r="F9" s="135"/>
      <c r="G9" s="135"/>
      <c r="H9" s="135"/>
      <c r="I9" s="135"/>
      <c r="J9" s="135"/>
      <c r="K9" s="1"/>
      <c r="L9" s="1"/>
      <c r="M9" s="2"/>
      <c r="N9" s="2"/>
      <c r="O9" s="2"/>
      <c r="P9" s="2"/>
    </row>
    <row r="10" spans="1:16" ht="15" customHeight="1" x14ac:dyDescent="0.25"/>
    <row r="11" spans="1:16" ht="93.75" customHeight="1" x14ac:dyDescent="0.25">
      <c r="A11" s="3"/>
      <c r="B11" s="4"/>
      <c r="C11" s="5" t="s">
        <v>0</v>
      </c>
      <c r="D11" s="6" t="s">
        <v>1</v>
      </c>
      <c r="E11" s="7" t="s">
        <v>26</v>
      </c>
      <c r="F11" s="6" t="s">
        <v>2</v>
      </c>
      <c r="G11" s="6" t="s">
        <v>3</v>
      </c>
      <c r="H11" s="6" t="s">
        <v>4</v>
      </c>
      <c r="I11" s="7" t="s">
        <v>5</v>
      </c>
      <c r="J11" s="6" t="s">
        <v>6</v>
      </c>
    </row>
    <row r="12" spans="1:16" x14ac:dyDescent="0.25">
      <c r="A12" s="139" t="s">
        <v>7</v>
      </c>
      <c r="B12" s="140"/>
      <c r="C12" s="140"/>
      <c r="D12" s="8"/>
      <c r="E12" s="8"/>
      <c r="F12" s="8"/>
      <c r="G12" s="8"/>
      <c r="H12" s="8"/>
      <c r="I12" s="8"/>
      <c r="J12" s="9"/>
    </row>
    <row r="13" spans="1:16" x14ac:dyDescent="0.25">
      <c r="A13" s="10" t="s">
        <v>16</v>
      </c>
      <c r="B13" s="10"/>
      <c r="C13" s="11">
        <v>4353</v>
      </c>
      <c r="D13" s="12">
        <v>585</v>
      </c>
      <c r="E13" s="13"/>
      <c r="F13" s="14">
        <f>D13/C13</f>
        <v>0.13439007580978635</v>
      </c>
      <c r="G13" s="15">
        <v>2068577123</v>
      </c>
      <c r="H13" s="16">
        <v>259053005</v>
      </c>
      <c r="I13" s="17"/>
      <c r="J13" s="18">
        <v>0.125</v>
      </c>
    </row>
    <row r="14" spans="1:16" x14ac:dyDescent="0.25">
      <c r="A14" s="141" t="s">
        <v>8</v>
      </c>
      <c r="B14" s="142"/>
      <c r="C14" s="19"/>
      <c r="D14" s="19"/>
      <c r="E14" s="19"/>
      <c r="F14" s="20"/>
      <c r="G14" s="21"/>
      <c r="H14" s="21"/>
      <c r="I14" s="21"/>
      <c r="J14" s="22"/>
    </row>
    <row r="15" spans="1:16" x14ac:dyDescent="0.25">
      <c r="A15" s="143" t="s">
        <v>9</v>
      </c>
      <c r="B15" s="144"/>
      <c r="C15" s="23">
        <v>824</v>
      </c>
      <c r="D15" s="23">
        <v>65</v>
      </c>
      <c r="E15" s="24">
        <f>D15/D13</f>
        <v>0.1111111111111111</v>
      </c>
      <c r="F15" s="25">
        <f>D15/C15</f>
        <v>7.8883495145631075E-2</v>
      </c>
      <c r="G15" s="26">
        <v>700967120</v>
      </c>
      <c r="H15" s="26">
        <v>77618802</v>
      </c>
      <c r="I15" s="24">
        <f>H15/H13</f>
        <v>0.29962517516444176</v>
      </c>
      <c r="J15" s="27">
        <f>H15/G15</f>
        <v>0.11073101688421562</v>
      </c>
    </row>
    <row r="16" spans="1:16" x14ac:dyDescent="0.25">
      <c r="A16" s="143" t="s">
        <v>10</v>
      </c>
      <c r="B16" s="144"/>
      <c r="C16" s="23">
        <v>1826</v>
      </c>
      <c r="D16" s="23">
        <v>333</v>
      </c>
      <c r="E16" s="24">
        <f>D16/D13</f>
        <v>0.56923076923076921</v>
      </c>
      <c r="F16" s="25">
        <f>D16/C16</f>
        <v>0.18236582694414019</v>
      </c>
      <c r="G16" s="26">
        <v>517789997</v>
      </c>
      <c r="H16" s="26">
        <v>105736794</v>
      </c>
      <c r="I16" s="24">
        <f>H16/H13</f>
        <v>0.40816663755743732</v>
      </c>
      <c r="J16" s="27">
        <f>H16/G16</f>
        <v>0.20420787310033725</v>
      </c>
    </row>
    <row r="17" spans="1:10" ht="15.75" thickBot="1" x14ac:dyDescent="0.3">
      <c r="A17" s="145" t="s">
        <v>11</v>
      </c>
      <c r="B17" s="146"/>
      <c r="C17" s="28">
        <v>1703</v>
      </c>
      <c r="D17" s="28">
        <v>187</v>
      </c>
      <c r="E17" s="29">
        <f>D17/D13</f>
        <v>0.31965811965811963</v>
      </c>
      <c r="F17" s="30">
        <f>D17/C17</f>
        <v>0.1098062243100411</v>
      </c>
      <c r="G17" s="31">
        <v>849820006</v>
      </c>
      <c r="H17" s="31">
        <v>75697409</v>
      </c>
      <c r="I17" s="29">
        <f>H17/H13</f>
        <v>0.29220818727812092</v>
      </c>
      <c r="J17" s="32">
        <f>H17/G17</f>
        <v>8.907463752977357E-2</v>
      </c>
    </row>
    <row r="18" spans="1:10" x14ac:dyDescent="0.25">
      <c r="A18" s="10" t="s">
        <v>19</v>
      </c>
      <c r="B18" s="10"/>
      <c r="C18" s="11">
        <f>C20+C21+C22</f>
        <v>5968</v>
      </c>
      <c r="D18" s="12">
        <f>D20+D21+D22</f>
        <v>888</v>
      </c>
      <c r="E18" s="13"/>
      <c r="F18" s="14">
        <f>D18/C18</f>
        <v>0.1487935656836461</v>
      </c>
      <c r="G18" s="15">
        <f>G20+G21+G22</f>
        <v>2918794325</v>
      </c>
      <c r="H18" s="16">
        <f>H20+H21+H22</f>
        <v>535598094</v>
      </c>
      <c r="I18" s="17"/>
      <c r="J18" s="18">
        <f>H18/G18</f>
        <v>0.18349977229039596</v>
      </c>
    </row>
    <row r="19" spans="1:10" x14ac:dyDescent="0.25">
      <c r="A19" s="141" t="s">
        <v>8</v>
      </c>
      <c r="B19" s="142"/>
      <c r="C19" s="33"/>
      <c r="D19" s="33"/>
      <c r="E19" s="33"/>
      <c r="F19" s="34"/>
      <c r="G19" s="35"/>
      <c r="H19" s="35"/>
      <c r="I19" s="35"/>
      <c r="J19" s="36"/>
    </row>
    <row r="20" spans="1:10" x14ac:dyDescent="0.25">
      <c r="A20" s="143" t="s">
        <v>9</v>
      </c>
      <c r="B20" s="144"/>
      <c r="C20" s="37">
        <v>1289</v>
      </c>
      <c r="D20" s="37">
        <v>174</v>
      </c>
      <c r="E20" s="38">
        <f>D20/D18</f>
        <v>0.19594594594594594</v>
      </c>
      <c r="F20" s="39">
        <f>D20/C20</f>
        <v>0.13498836307214895</v>
      </c>
      <c r="G20" s="40">
        <v>1024702844</v>
      </c>
      <c r="H20" s="40">
        <v>229928103</v>
      </c>
      <c r="I20" s="38">
        <f>H20/H18</f>
        <v>0.42929223530806665</v>
      </c>
      <c r="J20" s="41">
        <f>H20/G20</f>
        <v>0.22438515160400979</v>
      </c>
    </row>
    <row r="21" spans="1:10" x14ac:dyDescent="0.25">
      <c r="A21" s="143" t="s">
        <v>10</v>
      </c>
      <c r="B21" s="144"/>
      <c r="C21" s="37">
        <v>2376</v>
      </c>
      <c r="D21" s="37">
        <v>432</v>
      </c>
      <c r="E21" s="38">
        <f>D21/D18</f>
        <v>0.48648648648648651</v>
      </c>
      <c r="F21" s="39">
        <f>D21/C21</f>
        <v>0.18181818181818182</v>
      </c>
      <c r="G21" s="40">
        <v>645174138</v>
      </c>
      <c r="H21" s="40">
        <v>88511403</v>
      </c>
      <c r="I21" s="38">
        <f>H21/H18</f>
        <v>0.16525712841689089</v>
      </c>
      <c r="J21" s="41">
        <f>H21/G21</f>
        <v>0.13718994266320081</v>
      </c>
    </row>
    <row r="22" spans="1:10" ht="15.75" thickBot="1" x14ac:dyDescent="0.3">
      <c r="A22" s="147" t="s">
        <v>11</v>
      </c>
      <c r="B22" s="148"/>
      <c r="C22" s="42">
        <v>2303</v>
      </c>
      <c r="D22" s="42">
        <f>144+2+136</f>
        <v>282</v>
      </c>
      <c r="E22" s="43">
        <f>D22/D18</f>
        <v>0.31756756756756754</v>
      </c>
      <c r="F22" s="44">
        <f>D22/C22</f>
        <v>0.12244897959183673</v>
      </c>
      <c r="G22" s="45">
        <v>1248917343</v>
      </c>
      <c r="H22" s="45">
        <f>142714277+74444311</f>
        <v>217158588</v>
      </c>
      <c r="I22" s="43">
        <f>H22/H18</f>
        <v>0.40545063627504246</v>
      </c>
      <c r="J22" s="46">
        <f>H22/G22</f>
        <v>0.17387747012814123</v>
      </c>
    </row>
    <row r="23" spans="1:10" ht="42.75" customHeight="1" thickTop="1" x14ac:dyDescent="0.25">
      <c r="A23" s="149" t="s">
        <v>12</v>
      </c>
      <c r="B23" s="150"/>
      <c r="C23" s="47">
        <f>(C18-C13)/ABS(C13)</f>
        <v>0.37100849988513668</v>
      </c>
      <c r="D23" s="47">
        <f>(D18-D13)/ABS(D13)</f>
        <v>0.517948717948718</v>
      </c>
      <c r="E23" s="47"/>
      <c r="F23" s="48"/>
      <c r="G23" s="47">
        <f>(G18-G13)/ABS(G13)</f>
        <v>0.41101547172046143</v>
      </c>
      <c r="H23" s="49">
        <f>(H18-H13)/H13</f>
        <v>1.0675231850717193</v>
      </c>
      <c r="I23" s="49"/>
      <c r="J23" s="50"/>
    </row>
    <row r="24" spans="1:10" ht="26.25" customHeight="1" x14ac:dyDescent="0.25">
      <c r="A24" s="136"/>
      <c r="B24" s="137"/>
      <c r="C24" s="137"/>
      <c r="D24" s="137"/>
      <c r="E24" s="137"/>
      <c r="F24" s="137"/>
      <c r="G24" s="137"/>
      <c r="H24" s="137"/>
      <c r="I24" s="137"/>
      <c r="J24" s="138"/>
    </row>
    <row r="25" spans="1:10" ht="15" customHeight="1" x14ac:dyDescent="0.25">
      <c r="A25" s="152" t="s">
        <v>13</v>
      </c>
      <c r="B25" s="153"/>
      <c r="C25" s="153"/>
      <c r="D25" s="154"/>
      <c r="E25" s="51"/>
      <c r="F25" s="52"/>
      <c r="G25" s="52"/>
      <c r="H25" s="53"/>
      <c r="I25" s="53"/>
      <c r="J25" s="54"/>
    </row>
    <row r="26" spans="1:10" x14ac:dyDescent="0.25">
      <c r="A26" s="10" t="s">
        <v>16</v>
      </c>
      <c r="B26" s="55"/>
      <c r="C26" s="56">
        <v>123</v>
      </c>
      <c r="D26" s="57">
        <v>8</v>
      </c>
      <c r="E26" s="58"/>
      <c r="F26" s="59">
        <f>D26/C26</f>
        <v>6.5040650406504072E-2</v>
      </c>
      <c r="G26" s="60">
        <v>238067384</v>
      </c>
      <c r="H26" s="61">
        <v>4681519</v>
      </c>
      <c r="I26" s="134"/>
      <c r="J26" s="62">
        <f>H26/G26</f>
        <v>1.9664680315889051E-2</v>
      </c>
    </row>
    <row r="27" spans="1:10" x14ac:dyDescent="0.25">
      <c r="A27" s="141" t="s">
        <v>8</v>
      </c>
      <c r="B27" s="142"/>
      <c r="C27" s="63"/>
      <c r="D27" s="63"/>
      <c r="E27" s="63"/>
      <c r="F27" s="64"/>
      <c r="G27" s="65"/>
      <c r="H27" s="35"/>
      <c r="I27" s="35"/>
      <c r="J27" s="36"/>
    </row>
    <row r="28" spans="1:10" x14ac:dyDescent="0.25">
      <c r="A28" s="143" t="s">
        <v>9</v>
      </c>
      <c r="B28" s="144"/>
      <c r="C28" s="66">
        <v>22</v>
      </c>
      <c r="D28" s="66">
        <v>0</v>
      </c>
      <c r="E28" s="67">
        <f>D28/D26</f>
        <v>0</v>
      </c>
      <c r="F28" s="68">
        <f>D28/C28</f>
        <v>0</v>
      </c>
      <c r="G28" s="69">
        <v>51633112</v>
      </c>
      <c r="H28" s="40">
        <v>0</v>
      </c>
      <c r="I28" s="38">
        <f>H28/H26</f>
        <v>0</v>
      </c>
      <c r="J28" s="41">
        <f>H28/G28</f>
        <v>0</v>
      </c>
    </row>
    <row r="29" spans="1:10" x14ac:dyDescent="0.25">
      <c r="A29" s="143" t="s">
        <v>10</v>
      </c>
      <c r="B29" s="144"/>
      <c r="C29" s="66">
        <v>64</v>
      </c>
      <c r="D29" s="66">
        <v>7</v>
      </c>
      <c r="E29" s="67">
        <f>D29/D26</f>
        <v>0.875</v>
      </c>
      <c r="F29" s="68">
        <f>D29/C29</f>
        <v>0.109375</v>
      </c>
      <c r="G29" s="69">
        <v>147478143</v>
      </c>
      <c r="H29" s="40">
        <v>2773519</v>
      </c>
      <c r="I29" s="38">
        <f>H29/H26</f>
        <v>0.5924399751448195</v>
      </c>
      <c r="J29" s="41">
        <f>H29/G29</f>
        <v>1.8806305419780067E-2</v>
      </c>
    </row>
    <row r="30" spans="1:10" ht="15.75" thickBot="1" x14ac:dyDescent="0.3">
      <c r="A30" s="145" t="s">
        <v>11</v>
      </c>
      <c r="B30" s="146"/>
      <c r="C30" s="70">
        <v>37</v>
      </c>
      <c r="D30" s="70">
        <v>1</v>
      </c>
      <c r="E30" s="71">
        <f>D30/D26</f>
        <v>0.125</v>
      </c>
      <c r="F30" s="72">
        <f>D30/C30</f>
        <v>2.7027027027027029E-2</v>
      </c>
      <c r="G30" s="73">
        <v>38956129</v>
      </c>
      <c r="H30" s="31">
        <v>1908000</v>
      </c>
      <c r="I30" s="29">
        <f>H30/H26</f>
        <v>0.40756002485518056</v>
      </c>
      <c r="J30" s="32">
        <f>H30/G30</f>
        <v>4.8978172343561138E-2</v>
      </c>
    </row>
    <row r="31" spans="1:10" x14ac:dyDescent="0.25">
      <c r="A31" s="10" t="s">
        <v>19</v>
      </c>
      <c r="B31" s="74"/>
      <c r="C31" s="75">
        <f>C33+C34+C35</f>
        <v>170</v>
      </c>
      <c r="D31" s="76">
        <f>D33+D34+D35</f>
        <v>17</v>
      </c>
      <c r="E31" s="77"/>
      <c r="F31" s="78">
        <f>D31/C31</f>
        <v>0.1</v>
      </c>
      <c r="G31" s="79">
        <f>G33+G34+G35</f>
        <v>460579597</v>
      </c>
      <c r="H31" s="16">
        <f>H33+H34+H35</f>
        <v>106894278</v>
      </c>
      <c r="I31" s="17"/>
      <c r="J31" s="18">
        <f>H31/G31</f>
        <v>0.23208643781934613</v>
      </c>
    </row>
    <row r="32" spans="1:10" x14ac:dyDescent="0.25">
      <c r="A32" s="141" t="s">
        <v>8</v>
      </c>
      <c r="B32" s="142"/>
      <c r="C32" s="63"/>
      <c r="D32" s="63"/>
      <c r="E32" s="63"/>
      <c r="F32" s="64"/>
      <c r="G32" s="65"/>
      <c r="H32" s="35"/>
      <c r="I32" s="35"/>
      <c r="J32" s="36"/>
    </row>
    <row r="33" spans="1:11" x14ac:dyDescent="0.25">
      <c r="A33" s="143" t="s">
        <v>9</v>
      </c>
      <c r="B33" s="144"/>
      <c r="C33" s="66">
        <v>43</v>
      </c>
      <c r="D33" s="66">
        <v>3</v>
      </c>
      <c r="E33" s="67">
        <f>D33/D31</f>
        <v>0.17647058823529413</v>
      </c>
      <c r="F33" s="68">
        <f>D33/C33</f>
        <v>6.9767441860465115E-2</v>
      </c>
      <c r="G33" s="69">
        <v>206027041</v>
      </c>
      <c r="H33" s="40">
        <v>90002879</v>
      </c>
      <c r="I33" s="38">
        <f>H33/H31</f>
        <v>0.8419803256447459</v>
      </c>
      <c r="J33" s="41">
        <f>H33/G33</f>
        <v>0.43684983564851565</v>
      </c>
    </row>
    <row r="34" spans="1:11" x14ac:dyDescent="0.25">
      <c r="A34" s="143" t="s">
        <v>10</v>
      </c>
      <c r="B34" s="144"/>
      <c r="C34" s="66">
        <v>83</v>
      </c>
      <c r="D34" s="66">
        <v>12</v>
      </c>
      <c r="E34" s="67">
        <f>D34/D31</f>
        <v>0.70588235294117652</v>
      </c>
      <c r="F34" s="68">
        <f>D34/C34</f>
        <v>0.14457831325301204</v>
      </c>
      <c r="G34" s="69">
        <v>123450520</v>
      </c>
      <c r="H34" s="40">
        <v>16055399</v>
      </c>
      <c r="I34" s="38">
        <f>H34/H31</f>
        <v>0.15019886284278003</v>
      </c>
      <c r="J34" s="41">
        <f>H34/G34</f>
        <v>0.13005533715046319</v>
      </c>
    </row>
    <row r="35" spans="1:11" ht="15.75" thickBot="1" x14ac:dyDescent="0.3">
      <c r="A35" s="147" t="s">
        <v>11</v>
      </c>
      <c r="B35" s="148"/>
      <c r="C35" s="80">
        <v>44</v>
      </c>
      <c r="D35" s="80">
        <f>2</f>
        <v>2</v>
      </c>
      <c r="E35" s="81">
        <f>D35/D31</f>
        <v>0.11764705882352941</v>
      </c>
      <c r="F35" s="82">
        <f>D35/C35</f>
        <v>4.5454545454545456E-2</v>
      </c>
      <c r="G35" s="83">
        <v>131102036</v>
      </c>
      <c r="H35" s="45">
        <f>836000</f>
        <v>836000</v>
      </c>
      <c r="I35" s="43">
        <f>H35/H31</f>
        <v>7.8208115124740359E-3</v>
      </c>
      <c r="J35" s="46">
        <f>H35/G35</f>
        <v>6.376712563029914E-3</v>
      </c>
    </row>
    <row r="36" spans="1:11" ht="46.5" customHeight="1" thickTop="1" x14ac:dyDescent="0.25">
      <c r="A36" s="149" t="s">
        <v>14</v>
      </c>
      <c r="B36" s="150"/>
      <c r="C36" s="84">
        <f>(C31-C26)/C26</f>
        <v>0.38211382113821141</v>
      </c>
      <c r="D36" s="84">
        <f>(D31-D26)/D26</f>
        <v>1.125</v>
      </c>
      <c r="E36" s="84"/>
      <c r="F36" s="50"/>
      <c r="G36" s="84">
        <f>(G31-G26)/G26</f>
        <v>0.93466063793098175</v>
      </c>
      <c r="H36" s="85">
        <f>(H31-H26)/H26</f>
        <v>21.833246644945795</v>
      </c>
      <c r="I36" s="85"/>
      <c r="J36" s="50"/>
    </row>
    <row r="37" spans="1:11" ht="39.75" customHeight="1" x14ac:dyDescent="0.25">
      <c r="A37" s="155" t="s">
        <v>22</v>
      </c>
      <c r="B37" s="155"/>
      <c r="C37" s="155"/>
      <c r="D37" s="155"/>
      <c r="E37" s="155"/>
      <c r="F37" s="155"/>
      <c r="G37" s="155"/>
      <c r="H37" s="155"/>
      <c r="I37" s="155"/>
      <c r="J37" s="155"/>
      <c r="K37" s="86"/>
    </row>
    <row r="38" spans="1:11" x14ac:dyDescent="0.25">
      <c r="A38" s="87" t="s">
        <v>15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</row>
    <row r="39" spans="1:11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1:11" ht="34.5" customHeight="1" x14ac:dyDescent="0.25">
      <c r="A40" s="135" t="s">
        <v>25</v>
      </c>
      <c r="B40" s="135"/>
      <c r="C40" s="135"/>
      <c r="D40" s="135"/>
      <c r="E40" s="135"/>
      <c r="F40" s="135"/>
      <c r="G40" s="135"/>
      <c r="H40" s="135"/>
      <c r="I40" s="135"/>
      <c r="J40" s="135"/>
      <c r="K40" s="87"/>
    </row>
    <row r="41" spans="1:11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</row>
    <row r="42" spans="1:11" ht="135" x14ac:dyDescent="0.25">
      <c r="A42" s="3"/>
      <c r="B42" s="4"/>
      <c r="C42" s="5" t="s">
        <v>23</v>
      </c>
      <c r="D42" s="6" t="s">
        <v>1</v>
      </c>
      <c r="E42" s="7" t="s">
        <v>26</v>
      </c>
      <c r="F42" s="6" t="s">
        <v>2</v>
      </c>
      <c r="G42" s="6" t="s">
        <v>24</v>
      </c>
      <c r="H42" s="6" t="s">
        <v>4</v>
      </c>
      <c r="I42" s="7" t="s">
        <v>5</v>
      </c>
      <c r="J42" s="6" t="s">
        <v>6</v>
      </c>
      <c r="K42" s="87"/>
    </row>
    <row r="43" spans="1:11" x14ac:dyDescent="0.25">
      <c r="A43" s="139" t="s">
        <v>7</v>
      </c>
      <c r="B43" s="140"/>
      <c r="C43" s="140"/>
      <c r="D43" s="8"/>
      <c r="E43" s="8"/>
      <c r="F43" s="8"/>
      <c r="G43" s="8"/>
      <c r="H43" s="8"/>
      <c r="I43" s="8"/>
      <c r="J43" s="9"/>
      <c r="K43" s="87"/>
    </row>
    <row r="44" spans="1:11" x14ac:dyDescent="0.25">
      <c r="A44" s="10" t="s">
        <v>19</v>
      </c>
      <c r="B44" s="10"/>
      <c r="C44" s="11">
        <f>C46+C47+C48</f>
        <v>5636</v>
      </c>
      <c r="D44" s="12">
        <f>D46+D47+D48</f>
        <v>828</v>
      </c>
      <c r="E44" s="13"/>
      <c r="F44" s="14">
        <f>D44/C44</f>
        <v>0.14691270404542228</v>
      </c>
      <c r="G44" s="15">
        <f>G46+G47+G48</f>
        <v>2763323202</v>
      </c>
      <c r="H44" s="16">
        <f>H46+H47+H48</f>
        <v>530396182</v>
      </c>
      <c r="I44" s="17"/>
      <c r="J44" s="18">
        <f>H44/G44</f>
        <v>0.19194142097316635</v>
      </c>
      <c r="K44" s="87"/>
    </row>
    <row r="45" spans="1:11" x14ac:dyDescent="0.25">
      <c r="A45" s="141" t="s">
        <v>8</v>
      </c>
      <c r="B45" s="142"/>
      <c r="C45" s="33"/>
      <c r="D45" s="33"/>
      <c r="E45" s="33"/>
      <c r="F45" s="34"/>
      <c r="G45" s="35"/>
      <c r="H45" s="35"/>
      <c r="I45" s="35"/>
      <c r="J45" s="36"/>
      <c r="K45" s="87"/>
    </row>
    <row r="46" spans="1:11" x14ac:dyDescent="0.25">
      <c r="A46" s="143" t="s">
        <v>9</v>
      </c>
      <c r="B46" s="144"/>
      <c r="C46" s="37">
        <v>1257</v>
      </c>
      <c r="D46" s="37">
        <v>174</v>
      </c>
      <c r="E46" s="38">
        <f>D46/D44</f>
        <v>0.21014492753623187</v>
      </c>
      <c r="F46" s="39">
        <f>D46/C46</f>
        <v>0.13842482100238662</v>
      </c>
      <c r="G46" s="40">
        <v>1008199444</v>
      </c>
      <c r="H46" s="40">
        <f>229928103-0</f>
        <v>229928103</v>
      </c>
      <c r="I46" s="38">
        <f>H46/H44</f>
        <v>0.43350256054444974</v>
      </c>
      <c r="J46" s="41">
        <f>H46/G46</f>
        <v>0.2280581529461744</v>
      </c>
      <c r="K46" s="87"/>
    </row>
    <row r="47" spans="1:11" x14ac:dyDescent="0.25">
      <c r="A47" s="143" t="s">
        <v>10</v>
      </c>
      <c r="B47" s="144"/>
      <c r="C47" s="37">
        <v>2291</v>
      </c>
      <c r="D47" s="37">
        <v>392</v>
      </c>
      <c r="E47" s="38">
        <f>D47/D44</f>
        <v>0.47342995169082125</v>
      </c>
      <c r="F47" s="39">
        <f>D47/C47</f>
        <v>0.17110432125709296</v>
      </c>
      <c r="G47" s="40">
        <v>619675078</v>
      </c>
      <c r="H47" s="40">
        <f>88511403-4787607</f>
        <v>83723796</v>
      </c>
      <c r="I47" s="38">
        <f>H47/H44</f>
        <v>0.15785143038605057</v>
      </c>
      <c r="J47" s="41">
        <f>H47/G47</f>
        <v>0.13510918701171326</v>
      </c>
      <c r="K47" s="87"/>
    </row>
    <row r="48" spans="1:11" ht="15.75" thickBot="1" x14ac:dyDescent="0.3">
      <c r="A48" s="147" t="s">
        <v>11</v>
      </c>
      <c r="B48" s="148"/>
      <c r="C48" s="42">
        <v>2088</v>
      </c>
      <c r="D48" s="42">
        <v>262</v>
      </c>
      <c r="E48" s="43">
        <f>D48/D44</f>
        <v>0.31642512077294688</v>
      </c>
      <c r="F48" s="44">
        <f>D48/C48</f>
        <v>0.12547892720306514</v>
      </c>
      <c r="G48" s="45">
        <v>1135448680</v>
      </c>
      <c r="H48" s="45">
        <f>217158588-414305</f>
        <v>216744283</v>
      </c>
      <c r="I48" s="43">
        <f>H48/H44</f>
        <v>0.40864600906949966</v>
      </c>
      <c r="J48" s="46">
        <f>H48/G48</f>
        <v>0.19088866526314513</v>
      </c>
      <c r="K48" s="87"/>
    </row>
    <row r="49" spans="1:16" ht="28.5" customHeight="1" thickTop="1" x14ac:dyDescent="0.25">
      <c r="A49" s="152" t="s">
        <v>13</v>
      </c>
      <c r="B49" s="153"/>
      <c r="C49" s="153"/>
      <c r="D49" s="154"/>
      <c r="E49" s="51"/>
      <c r="F49" s="52"/>
      <c r="G49" s="52"/>
      <c r="H49" s="53"/>
      <c r="I49" s="53"/>
      <c r="J49" s="54"/>
      <c r="K49" s="87"/>
    </row>
    <row r="50" spans="1:16" x14ac:dyDescent="0.25">
      <c r="A50" s="10" t="s">
        <v>19</v>
      </c>
      <c r="B50" s="74"/>
      <c r="C50" s="75">
        <f>C52+C53+C54</f>
        <v>164</v>
      </c>
      <c r="D50" s="76">
        <f>D52+D53+D54</f>
        <v>17</v>
      </c>
      <c r="E50" s="77"/>
      <c r="F50" s="78">
        <f>D50/C50</f>
        <v>0.10365853658536585</v>
      </c>
      <c r="G50" s="79">
        <f>G52+G53+G54</f>
        <v>431279182</v>
      </c>
      <c r="H50" s="16">
        <f>H52+H53+H54</f>
        <v>106894278</v>
      </c>
      <c r="I50" s="17"/>
      <c r="J50" s="18">
        <f>H50/G50</f>
        <v>0.24785401767897064</v>
      </c>
      <c r="K50" s="87"/>
    </row>
    <row r="51" spans="1:16" x14ac:dyDescent="0.25">
      <c r="A51" s="141" t="s">
        <v>8</v>
      </c>
      <c r="B51" s="142"/>
      <c r="C51" s="63"/>
      <c r="D51" s="63"/>
      <c r="E51" s="63"/>
      <c r="F51" s="64"/>
      <c r="G51" s="65"/>
      <c r="H51" s="35"/>
      <c r="I51" s="35"/>
      <c r="J51" s="36"/>
      <c r="K51" s="87"/>
    </row>
    <row r="52" spans="1:16" x14ac:dyDescent="0.25">
      <c r="A52" s="143" t="s">
        <v>9</v>
      </c>
      <c r="B52" s="144"/>
      <c r="C52" s="66">
        <v>42</v>
      </c>
      <c r="D52" s="66">
        <v>3</v>
      </c>
      <c r="E52" s="67">
        <f>D52/D50</f>
        <v>0.17647058823529413</v>
      </c>
      <c r="F52" s="68">
        <f>D52/C52</f>
        <v>7.1428571428571425E-2</v>
      </c>
      <c r="G52" s="69">
        <v>181512726</v>
      </c>
      <c r="H52" s="40">
        <v>90002879</v>
      </c>
      <c r="I52" s="38">
        <f>H52/H50</f>
        <v>0.8419803256447459</v>
      </c>
      <c r="J52" s="41">
        <f>H52/G52</f>
        <v>0.49584886406256717</v>
      </c>
      <c r="K52" s="87"/>
    </row>
    <row r="53" spans="1:16" x14ac:dyDescent="0.25">
      <c r="A53" s="143" t="s">
        <v>10</v>
      </c>
      <c r="B53" s="144"/>
      <c r="C53" s="66">
        <v>79</v>
      </c>
      <c r="D53" s="66">
        <v>12</v>
      </c>
      <c r="E53" s="67">
        <f>D53/D50</f>
        <v>0.70588235294117652</v>
      </c>
      <c r="F53" s="68">
        <f>D53/C53</f>
        <v>0.15189873417721519</v>
      </c>
      <c r="G53" s="69">
        <v>118772384</v>
      </c>
      <c r="H53" s="40">
        <v>16055399</v>
      </c>
      <c r="I53" s="38">
        <f>H53/H50</f>
        <v>0.15019886284278003</v>
      </c>
      <c r="J53" s="41">
        <f>H53/G53</f>
        <v>0.13517787939661124</v>
      </c>
      <c r="K53" s="87"/>
    </row>
    <row r="54" spans="1:16" ht="15.75" thickBot="1" x14ac:dyDescent="0.3">
      <c r="A54" s="147" t="s">
        <v>11</v>
      </c>
      <c r="B54" s="148"/>
      <c r="C54" s="80">
        <v>43</v>
      </c>
      <c r="D54" s="80">
        <v>2</v>
      </c>
      <c r="E54" s="81">
        <f>D54/D50</f>
        <v>0.11764705882352941</v>
      </c>
      <c r="F54" s="82">
        <f>D54/C54</f>
        <v>4.6511627906976744E-2</v>
      </c>
      <c r="G54" s="83">
        <v>130994072</v>
      </c>
      <c r="H54" s="45">
        <v>836000</v>
      </c>
      <c r="I54" s="43">
        <f>H54/H50</f>
        <v>7.8208115124740359E-3</v>
      </c>
      <c r="J54" s="46">
        <f>H54/G54</f>
        <v>6.3819681855527017E-3</v>
      </c>
      <c r="K54" s="87"/>
    </row>
    <row r="55" spans="1:16" ht="15.75" thickTop="1" x14ac:dyDescent="0.25">
      <c r="A55" s="87" t="s">
        <v>15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</row>
    <row r="57" spans="1:16" ht="36" customHeight="1" x14ac:dyDescent="0.25">
      <c r="A57" s="151" t="s">
        <v>20</v>
      </c>
      <c r="B57" s="151"/>
      <c r="C57" s="151"/>
      <c r="D57" s="151"/>
      <c r="E57" s="151"/>
      <c r="F57" s="151"/>
      <c r="G57" s="151"/>
      <c r="H57" s="151"/>
      <c r="I57" s="151"/>
      <c r="J57" s="151"/>
      <c r="K57" s="88"/>
      <c r="L57" s="88"/>
      <c r="M57" s="88"/>
      <c r="N57" s="88"/>
      <c r="O57" s="88"/>
      <c r="P57" s="88"/>
    </row>
    <row r="59" spans="1:16" ht="90" x14ac:dyDescent="0.25">
      <c r="A59" s="89"/>
      <c r="B59" s="90"/>
      <c r="C59" s="91" t="s">
        <v>0</v>
      </c>
      <c r="D59" s="7" t="s">
        <v>1</v>
      </c>
      <c r="E59" s="7" t="s">
        <v>26</v>
      </c>
      <c r="F59" s="7" t="s">
        <v>2</v>
      </c>
      <c r="G59" s="7" t="s">
        <v>3</v>
      </c>
      <c r="H59" s="7" t="s">
        <v>4</v>
      </c>
      <c r="I59" s="7" t="s">
        <v>5</v>
      </c>
      <c r="J59" s="7" t="s">
        <v>6</v>
      </c>
    </row>
    <row r="60" spans="1:16" x14ac:dyDescent="0.25">
      <c r="A60" s="10" t="s">
        <v>16</v>
      </c>
      <c r="B60" s="10"/>
      <c r="C60" s="92">
        <v>7990</v>
      </c>
      <c r="D60" s="93">
        <v>287</v>
      </c>
      <c r="E60" s="94"/>
      <c r="F60" s="95">
        <f>D60/C60</f>
        <v>3.5919899874843557E-2</v>
      </c>
      <c r="G60" s="96">
        <v>225291358</v>
      </c>
      <c r="H60" s="61">
        <v>8298273</v>
      </c>
      <c r="I60" s="97"/>
      <c r="J60" s="98">
        <f>H60/G60</f>
        <v>3.6833516712167891E-2</v>
      </c>
    </row>
    <row r="61" spans="1:16" x14ac:dyDescent="0.25">
      <c r="A61" s="160" t="s">
        <v>8</v>
      </c>
      <c r="B61" s="161"/>
      <c r="C61" s="99"/>
      <c r="D61" s="99"/>
      <c r="E61" s="99"/>
      <c r="F61" s="100"/>
      <c r="G61" s="101"/>
      <c r="H61" s="101"/>
      <c r="I61" s="101"/>
      <c r="J61" s="102"/>
    </row>
    <row r="62" spans="1:16" x14ac:dyDescent="0.25">
      <c r="A62" s="156" t="s">
        <v>9</v>
      </c>
      <c r="B62" s="157"/>
      <c r="C62" s="103">
        <v>1639</v>
      </c>
      <c r="D62" s="103">
        <v>57</v>
      </c>
      <c r="E62" s="38">
        <f>D62/D60</f>
        <v>0.19860627177700349</v>
      </c>
      <c r="F62" s="39">
        <f>D62/C62</f>
        <v>3.4777303233679072E-2</v>
      </c>
      <c r="G62" s="104">
        <v>95804153</v>
      </c>
      <c r="H62" s="104">
        <v>3289484</v>
      </c>
      <c r="I62" s="38">
        <f>H62/H60</f>
        <v>0.39640585456757088</v>
      </c>
      <c r="J62" s="105">
        <f>H62/G62</f>
        <v>3.4335505267710051E-2</v>
      </c>
    </row>
    <row r="63" spans="1:16" x14ac:dyDescent="0.25">
      <c r="A63" s="156" t="s">
        <v>10</v>
      </c>
      <c r="B63" s="157"/>
      <c r="C63" s="103">
        <v>3008</v>
      </c>
      <c r="D63" s="103">
        <v>162</v>
      </c>
      <c r="E63" s="38">
        <f>D63/D60</f>
        <v>0.56445993031358888</v>
      </c>
      <c r="F63" s="39">
        <f>D63/C63</f>
        <v>5.3856382978723402E-2</v>
      </c>
      <c r="G63" s="104">
        <v>61776244</v>
      </c>
      <c r="H63" s="104">
        <v>3623582</v>
      </c>
      <c r="I63" s="38">
        <f>H63/H60</f>
        <v>0.43666700288120192</v>
      </c>
      <c r="J63" s="105">
        <f>H63/G63</f>
        <v>5.8656560602810361E-2</v>
      </c>
    </row>
    <row r="64" spans="1:16" ht="15.75" thickBot="1" x14ac:dyDescent="0.3">
      <c r="A64" s="162" t="s">
        <v>11</v>
      </c>
      <c r="B64" s="163"/>
      <c r="C64" s="106">
        <v>3343</v>
      </c>
      <c r="D64" s="106">
        <v>68</v>
      </c>
      <c r="E64" s="29">
        <f>D64/D60</f>
        <v>0.23693379790940766</v>
      </c>
      <c r="F64" s="30">
        <f>D64/C64</f>
        <v>2.0341011067903082E-2</v>
      </c>
      <c r="G64" s="107">
        <v>67710961</v>
      </c>
      <c r="H64" s="107">
        <v>1385207</v>
      </c>
      <c r="I64" s="29">
        <f>H64/H60</f>
        <v>0.16692714255122723</v>
      </c>
      <c r="J64" s="108">
        <f>H64/G64</f>
        <v>2.045764791316431E-2</v>
      </c>
    </row>
    <row r="65" spans="1:11" x14ac:dyDescent="0.25">
      <c r="A65" s="10" t="s">
        <v>21</v>
      </c>
      <c r="B65" s="10"/>
      <c r="C65" s="11">
        <v>6389</v>
      </c>
      <c r="D65" s="12">
        <v>303</v>
      </c>
      <c r="E65" s="109"/>
      <c r="F65" s="110">
        <f>D65/C65</f>
        <v>4.7425262169353576E-2</v>
      </c>
      <c r="G65" s="111">
        <f>G67+G68+G69</f>
        <v>209974463</v>
      </c>
      <c r="H65" s="16">
        <f>H67+H68+H69</f>
        <v>9756252</v>
      </c>
      <c r="I65" s="109"/>
      <c r="J65" s="112">
        <f>H65/G65</f>
        <v>4.6463993099960924E-2</v>
      </c>
    </row>
    <row r="66" spans="1:11" x14ac:dyDescent="0.25">
      <c r="A66" s="160" t="s">
        <v>8</v>
      </c>
      <c r="B66" s="161"/>
      <c r="C66" s="113"/>
      <c r="D66" s="113"/>
      <c r="E66" s="114"/>
      <c r="F66" s="115"/>
      <c r="G66" s="116"/>
      <c r="H66" s="116"/>
      <c r="I66" s="116"/>
      <c r="J66" s="117"/>
    </row>
    <row r="67" spans="1:11" x14ac:dyDescent="0.25">
      <c r="A67" s="156" t="s">
        <v>9</v>
      </c>
      <c r="B67" s="157"/>
      <c r="C67" s="23">
        <v>1459</v>
      </c>
      <c r="D67" s="118">
        <v>57</v>
      </c>
      <c r="E67" s="24">
        <f>D67/D65</f>
        <v>0.18811881188118812</v>
      </c>
      <c r="F67" s="119">
        <f>D67/C67</f>
        <v>3.9067854694996573E-2</v>
      </c>
      <c r="G67" s="120">
        <v>98073243</v>
      </c>
      <c r="H67" s="120">
        <v>4127071</v>
      </c>
      <c r="I67" s="24">
        <f>H67/H65</f>
        <v>0.42301808112377581</v>
      </c>
      <c r="J67" s="121">
        <f>H67/G67</f>
        <v>4.2081518605436553E-2</v>
      </c>
    </row>
    <row r="68" spans="1:11" x14ac:dyDescent="0.25">
      <c r="A68" s="156" t="s">
        <v>10</v>
      </c>
      <c r="B68" s="157"/>
      <c r="C68" s="23">
        <v>2475</v>
      </c>
      <c r="D68" s="118">
        <v>168</v>
      </c>
      <c r="E68" s="24">
        <f>D68/D65</f>
        <v>0.5544554455445545</v>
      </c>
      <c r="F68" s="119">
        <f>D68/C68</f>
        <v>6.7878787878787886E-2</v>
      </c>
      <c r="G68" s="120">
        <v>56622759</v>
      </c>
      <c r="H68" s="120">
        <v>3904109</v>
      </c>
      <c r="I68" s="24">
        <f>H68/H65</f>
        <v>0.40016483789061619</v>
      </c>
      <c r="J68" s="121">
        <f>H68/G68</f>
        <v>6.8949466061870981E-2</v>
      </c>
    </row>
    <row r="69" spans="1:11" ht="15.75" thickBot="1" x14ac:dyDescent="0.3">
      <c r="A69" s="158" t="s">
        <v>11</v>
      </c>
      <c r="B69" s="159"/>
      <c r="C69" s="42">
        <v>2455</v>
      </c>
      <c r="D69" s="122">
        <v>78</v>
      </c>
      <c r="E69" s="43">
        <f>D69/D65</f>
        <v>0.25742574257425743</v>
      </c>
      <c r="F69" s="123">
        <f>D69/C69</f>
        <v>3.1771894093686352E-2</v>
      </c>
      <c r="G69" s="124">
        <v>55278461</v>
      </c>
      <c r="H69" s="124">
        <v>1725072</v>
      </c>
      <c r="I69" s="43">
        <f>H69/H65</f>
        <v>0.176817080985608</v>
      </c>
      <c r="J69" s="125">
        <f>H69/G69</f>
        <v>3.1206946951725014E-2</v>
      </c>
    </row>
    <row r="70" spans="1:11" ht="45.75" customHeight="1" thickTop="1" x14ac:dyDescent="0.25">
      <c r="A70" s="149" t="s">
        <v>14</v>
      </c>
      <c r="B70" s="150"/>
      <c r="C70" s="47">
        <f>(C65-C60)/ABS(C60)</f>
        <v>-0.20037546933667083</v>
      </c>
      <c r="D70" s="47">
        <f>(D65-D60)/ABS(D60)</f>
        <v>5.5749128919860627E-2</v>
      </c>
      <c r="E70" s="126"/>
      <c r="F70" s="48"/>
      <c r="G70" s="47">
        <f>(G65-G60)/ABS(G60)</f>
        <v>-6.7987050794908882E-2</v>
      </c>
      <c r="H70" s="127">
        <f>(H65-H60)/H60</f>
        <v>0.17569667809193551</v>
      </c>
      <c r="I70" s="127"/>
      <c r="J70" s="50"/>
    </row>
    <row r="71" spans="1:11" x14ac:dyDescent="0.25">
      <c r="A71" s="128"/>
      <c r="B71" s="128"/>
      <c r="C71" s="129"/>
      <c r="D71" s="129"/>
      <c r="E71" s="129"/>
      <c r="F71" s="129"/>
      <c r="G71" s="129"/>
      <c r="H71" s="130"/>
      <c r="I71" s="130"/>
      <c r="J71" s="131"/>
    </row>
    <row r="72" spans="1:11" x14ac:dyDescent="0.25">
      <c r="A72" s="155" t="s">
        <v>17</v>
      </c>
      <c r="B72" s="155"/>
      <c r="C72" s="155"/>
      <c r="D72" s="155"/>
      <c r="E72" s="155"/>
      <c r="F72" s="155"/>
      <c r="G72" s="155"/>
      <c r="H72" s="155"/>
      <c r="I72" s="155"/>
      <c r="J72" s="155"/>
    </row>
    <row r="73" spans="1:11" x14ac:dyDescent="0.25">
      <c r="A73" s="87" t="s">
        <v>15</v>
      </c>
    </row>
    <row r="74" spans="1:11" ht="8.25" customHeight="1" x14ac:dyDescent="0.25"/>
    <row r="77" spans="1:11" x14ac:dyDescent="0.25">
      <c r="G77" s="132"/>
      <c r="H77" s="132"/>
    </row>
    <row r="78" spans="1:11" x14ac:dyDescent="0.25">
      <c r="H78" s="132"/>
      <c r="I78" s="132"/>
      <c r="K78" s="133"/>
    </row>
    <row r="79" spans="1:11" x14ac:dyDescent="0.25">
      <c r="H79" s="132"/>
      <c r="I79" s="132"/>
      <c r="J79" s="132"/>
      <c r="K79" s="133"/>
    </row>
    <row r="81" spans="8:11" x14ac:dyDescent="0.25">
      <c r="H81" s="132"/>
      <c r="I81" s="132"/>
      <c r="J81" s="132"/>
      <c r="K81" s="133"/>
    </row>
    <row r="82" spans="8:11" x14ac:dyDescent="0.25">
      <c r="H82" s="132"/>
      <c r="I82" s="132"/>
      <c r="J82" s="132"/>
      <c r="K82" s="133"/>
    </row>
    <row r="83" spans="8:11" x14ac:dyDescent="0.25">
      <c r="H83" s="132"/>
      <c r="I83" s="132"/>
      <c r="J83" s="132"/>
      <c r="K83" s="133"/>
    </row>
    <row r="85" spans="8:11" x14ac:dyDescent="0.25">
      <c r="J85" s="132"/>
      <c r="K85" s="133"/>
    </row>
    <row r="86" spans="8:11" x14ac:dyDescent="0.25">
      <c r="K86" s="133"/>
    </row>
    <row r="87" spans="8:11" x14ac:dyDescent="0.25">
      <c r="J87" s="132"/>
      <c r="K87" s="133"/>
    </row>
  </sheetData>
  <mergeCells count="45">
    <mergeCell ref="A54:B54"/>
    <mergeCell ref="A43:C43"/>
    <mergeCell ref="A49:D49"/>
    <mergeCell ref="A51:B51"/>
    <mergeCell ref="A52:B52"/>
    <mergeCell ref="A53:B53"/>
    <mergeCell ref="A68:B68"/>
    <mergeCell ref="A69:B69"/>
    <mergeCell ref="A70:B70"/>
    <mergeCell ref="A72:J72"/>
    <mergeCell ref="A61:B61"/>
    <mergeCell ref="A62:B62"/>
    <mergeCell ref="A63:B63"/>
    <mergeCell ref="A64:B64"/>
    <mergeCell ref="A66:B66"/>
    <mergeCell ref="A67:B67"/>
    <mergeCell ref="A57:J57"/>
    <mergeCell ref="A25:D25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  <mergeCell ref="A37:J37"/>
    <mergeCell ref="A45:B45"/>
    <mergeCell ref="A46:B46"/>
    <mergeCell ref="A47:B47"/>
    <mergeCell ref="A48:B48"/>
    <mergeCell ref="A40:J40"/>
    <mergeCell ref="A24:J24"/>
    <mergeCell ref="A9:J9"/>
    <mergeCell ref="A12:C12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2019-02-11T12:44:51Z</cp:lastPrinted>
  <dcterms:created xsi:type="dcterms:W3CDTF">2019-01-25T11:32:37Z</dcterms:created>
  <dcterms:modified xsi:type="dcterms:W3CDTF">2019-04-04T09:35:52Z</dcterms:modified>
</cp:coreProperties>
</file>