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9.xml" ContentType="application/vnd.openxmlformats-officedocument.drawing+xml"/>
  <Override PartName="/xl/charts/chart32.xml" ContentType="application/vnd.openxmlformats-officedocument.drawingml.chart+xml"/>
  <Override PartName="/xl/drawings/drawing10.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11.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3635"/>
  </bookViews>
  <sheets>
    <sheet name="PIL_2017_gads" sheetId="2" r:id="rId1"/>
    <sheet name="Satura_rādītājs_metodoloģija" sheetId="3" r:id="rId2"/>
    <sheet name="1_galvenie_rādītāji" sheetId="4" r:id="rId3"/>
    <sheet name="2_3_panta_izņēmumi" sheetId="6" r:id="rId4"/>
    <sheet name="2_5_panta_izņēmumi" sheetId="5" r:id="rId5"/>
    <sheet name="2_dinamika" sheetId="7" r:id="rId6"/>
    <sheet name="3_fakt_izmaksas_un_dinamika" sheetId="8" r:id="rId7"/>
    <sheet name="5_virs_ES_sliekšņa" sheetId="9" r:id="rId8"/>
    <sheet name="5_virs_ES_sliešņa_procedūras" sheetId="10" r:id="rId9"/>
    <sheet name="5_virs_ES_sliekšņa_CPV_kodi" sheetId="11" r:id="rId10"/>
    <sheet name="5_virs_ārvalstu_piegādātāji" sheetId="12" r:id="rId11"/>
    <sheet name="5_dinamika" sheetId="13" r:id="rId12"/>
    <sheet name="6_secinājumi" sheetId="14" r:id="rId13"/>
  </sheets>
  <calcPr calcId="145621"/>
</workbook>
</file>

<file path=xl/calcChain.xml><?xml version="1.0" encoding="utf-8"?>
<calcChain xmlns="http://schemas.openxmlformats.org/spreadsheetml/2006/main">
  <c r="J26" i="12" l="1"/>
  <c r="I12" i="10"/>
  <c r="S21" i="10" l="1"/>
  <c r="S22" i="10"/>
  <c r="S23" i="10"/>
  <c r="S24" i="10"/>
  <c r="S25" i="10"/>
  <c r="S26" i="10"/>
  <c r="S20" i="10"/>
  <c r="Q21" i="10"/>
  <c r="Q22" i="10"/>
  <c r="Q23" i="10"/>
  <c r="Q24" i="10"/>
  <c r="Q25" i="10"/>
  <c r="Q26" i="10"/>
  <c r="Q20" i="10"/>
  <c r="O21" i="10"/>
  <c r="O22" i="10"/>
  <c r="O23" i="10"/>
  <c r="O24" i="10"/>
  <c r="O25" i="10"/>
  <c r="O26" i="10"/>
  <c r="O20" i="10"/>
  <c r="E43" i="13" l="1"/>
  <c r="F43" i="13" s="1"/>
  <c r="L52" i="13" s="1"/>
  <c r="C45" i="13"/>
  <c r="D45" i="13" s="1"/>
  <c r="K54" i="13" s="1"/>
  <c r="C44" i="13"/>
  <c r="D44" i="13" s="1"/>
  <c r="K53" i="13" s="1"/>
  <c r="C43" i="13"/>
  <c r="B45" i="13"/>
  <c r="B44" i="13"/>
  <c r="B43" i="13"/>
  <c r="D43" i="13" s="1"/>
  <c r="K52" i="13" s="1"/>
  <c r="B42" i="13"/>
  <c r="C42" i="13"/>
  <c r="D42" i="13"/>
  <c r="E42" i="13"/>
  <c r="F42" i="13"/>
  <c r="G42" i="13"/>
  <c r="H42" i="13"/>
  <c r="E38" i="13"/>
  <c r="H38" i="13"/>
  <c r="G38" i="13" s="1"/>
  <c r="H37" i="13"/>
  <c r="C37" i="13" s="1"/>
  <c r="F39" i="13"/>
  <c r="E45" i="13" s="1"/>
  <c r="F45" i="13" s="1"/>
  <c r="L54" i="13" s="1"/>
  <c r="D39" i="13"/>
  <c r="E44" i="13" s="1"/>
  <c r="F44" i="13" s="1"/>
  <c r="L53" i="13" s="1"/>
  <c r="C38" i="13" l="1"/>
  <c r="E39" i="13"/>
  <c r="E37" i="13"/>
  <c r="H39" i="13"/>
  <c r="C39" i="13" s="1"/>
  <c r="G37" i="13"/>
  <c r="E12" i="13"/>
  <c r="B21" i="13" s="1"/>
  <c r="E13" i="13"/>
  <c r="C21" i="13" s="1"/>
  <c r="D21" i="13" s="1"/>
  <c r="K25" i="13" s="1"/>
  <c r="E14" i="13"/>
  <c r="E21" i="13" s="1"/>
  <c r="G39" i="13" l="1"/>
  <c r="F21" i="13"/>
  <c r="L25" i="13" s="1"/>
  <c r="K39" i="4"/>
  <c r="K38" i="4"/>
  <c r="I39" i="4"/>
  <c r="I38" i="4"/>
  <c r="G39" i="4"/>
  <c r="G38" i="4"/>
  <c r="E6" i="13"/>
  <c r="C20" i="13" s="1"/>
  <c r="D20" i="13" s="1"/>
  <c r="K24" i="13" s="1"/>
  <c r="E7" i="13"/>
  <c r="E20" i="13" s="1"/>
  <c r="F20" i="13" s="1"/>
  <c r="L24" i="13" s="1"/>
  <c r="E5" i="13"/>
  <c r="B20" i="13" s="1"/>
  <c r="G40" i="4" l="1"/>
  <c r="B15" i="13" s="1"/>
  <c r="I40" i="4"/>
  <c r="C15" i="13" s="1"/>
  <c r="K40" i="4"/>
  <c r="D15" i="13" s="1"/>
  <c r="L53" i="12"/>
  <c r="D40" i="13" s="1"/>
  <c r="L54" i="12"/>
  <c r="F40" i="13" s="1"/>
  <c r="G45" i="13" s="1"/>
  <c r="H45" i="13" s="1"/>
  <c r="M54" i="13" s="1"/>
  <c r="L52" i="12"/>
  <c r="B40" i="13" s="1"/>
  <c r="J55" i="12"/>
  <c r="K55" i="12" s="1"/>
  <c r="J54" i="12"/>
  <c r="K54" i="12" s="1"/>
  <c r="J53" i="12"/>
  <c r="J52" i="12"/>
  <c r="K52" i="12" s="1"/>
  <c r="G53" i="12"/>
  <c r="G55" i="12"/>
  <c r="H55" i="12"/>
  <c r="I54" i="12" s="1"/>
  <c r="F55" i="12"/>
  <c r="G54" i="12" s="1"/>
  <c r="E55" i="12"/>
  <c r="C53" i="12"/>
  <c r="C55" i="12"/>
  <c r="D55" i="12"/>
  <c r="E52" i="12" s="1"/>
  <c r="B55" i="12"/>
  <c r="C52" i="12" s="1"/>
  <c r="K53" i="12" l="1"/>
  <c r="C54" i="12"/>
  <c r="E54" i="12"/>
  <c r="G52" i="12"/>
  <c r="I52" i="12"/>
  <c r="G43" i="13"/>
  <c r="H43" i="13" s="1"/>
  <c r="M52" i="13" s="1"/>
  <c r="H40" i="13"/>
  <c r="G40" i="13" s="1"/>
  <c r="L55" i="12"/>
  <c r="I55" i="12"/>
  <c r="I53" i="12"/>
  <c r="E53" i="12"/>
  <c r="G44" i="13"/>
  <c r="H44" i="13" s="1"/>
  <c r="M53" i="13" s="1"/>
  <c r="M54" i="12"/>
  <c r="E15" i="13"/>
  <c r="G21" i="13" s="1"/>
  <c r="H21" i="13" s="1"/>
  <c r="M25" i="13" s="1"/>
  <c r="H5" i="12"/>
  <c r="F26" i="12"/>
  <c r="B26" i="12"/>
  <c r="C26" i="12"/>
  <c r="D26" i="12"/>
  <c r="E26" i="12"/>
  <c r="G26" i="12"/>
  <c r="J25" i="12"/>
  <c r="S25" i="12" s="1"/>
  <c r="H25" i="12"/>
  <c r="R25" i="12" s="1"/>
  <c r="J24" i="12"/>
  <c r="S24" i="12" s="1"/>
  <c r="H24" i="12"/>
  <c r="R24" i="12" s="1"/>
  <c r="J23" i="12"/>
  <c r="S23" i="12" s="1"/>
  <c r="H23" i="12"/>
  <c r="R23" i="12" s="1"/>
  <c r="J22" i="12"/>
  <c r="S22" i="12" s="1"/>
  <c r="H22" i="12"/>
  <c r="R22" i="12" s="1"/>
  <c r="J21" i="12"/>
  <c r="S21" i="12" s="1"/>
  <c r="J20" i="12"/>
  <c r="S20" i="12" s="1"/>
  <c r="H21" i="12"/>
  <c r="R21" i="12" s="1"/>
  <c r="H20" i="12"/>
  <c r="R20" i="12" s="1"/>
  <c r="J19" i="12"/>
  <c r="S19" i="12" s="1"/>
  <c r="H19" i="12"/>
  <c r="R19" i="12" s="1"/>
  <c r="J18" i="12"/>
  <c r="S18" i="12" s="1"/>
  <c r="J17" i="12"/>
  <c r="S17" i="12" s="1"/>
  <c r="H18" i="12"/>
  <c r="R18" i="12" s="1"/>
  <c r="H17" i="12"/>
  <c r="R17" i="12" s="1"/>
  <c r="J7" i="12"/>
  <c r="S7" i="12" s="1"/>
  <c r="J8" i="12"/>
  <c r="S8" i="12" s="1"/>
  <c r="J9" i="12"/>
  <c r="S9" i="12" s="1"/>
  <c r="J10" i="12"/>
  <c r="S10" i="12" s="1"/>
  <c r="J11" i="12"/>
  <c r="S11" i="12" s="1"/>
  <c r="J12" i="12"/>
  <c r="S12" i="12" s="1"/>
  <c r="J13" i="12"/>
  <c r="S13" i="12" s="1"/>
  <c r="J14" i="12"/>
  <c r="S14" i="12" s="1"/>
  <c r="J15" i="12"/>
  <c r="S15" i="12" s="1"/>
  <c r="J16" i="12"/>
  <c r="S16" i="12" s="1"/>
  <c r="H7" i="12"/>
  <c r="R7" i="12" s="1"/>
  <c r="H8" i="12"/>
  <c r="R8" i="12" s="1"/>
  <c r="H9" i="12"/>
  <c r="R9" i="12" s="1"/>
  <c r="H10" i="12"/>
  <c r="R10" i="12" s="1"/>
  <c r="H11" i="12"/>
  <c r="R11" i="12" s="1"/>
  <c r="H12" i="12"/>
  <c r="R12" i="12" s="1"/>
  <c r="H13" i="12"/>
  <c r="R13" i="12" s="1"/>
  <c r="H14" i="12"/>
  <c r="R14" i="12" s="1"/>
  <c r="H15" i="12"/>
  <c r="R15" i="12" s="1"/>
  <c r="H16" i="12"/>
  <c r="R16" i="12" s="1"/>
  <c r="J6" i="12"/>
  <c r="S6" i="12" s="1"/>
  <c r="H6" i="12"/>
  <c r="R6" i="12" s="1"/>
  <c r="J5" i="12"/>
  <c r="E40" i="13" l="1"/>
  <c r="C40" i="13"/>
  <c r="M55" i="12"/>
  <c r="M53" i="12"/>
  <c r="M52" i="12"/>
  <c r="I5" i="12"/>
  <c r="K25" i="12"/>
  <c r="H26" i="12"/>
  <c r="I20" i="12"/>
  <c r="I15" i="12"/>
  <c r="I7" i="12"/>
  <c r="I22" i="12"/>
  <c r="I14" i="12"/>
  <c r="I10" i="12"/>
  <c r="I6" i="12"/>
  <c r="I25" i="12"/>
  <c r="I13" i="12"/>
  <c r="K11" i="12"/>
  <c r="E5" i="11"/>
  <c r="E52" i="11" s="1"/>
  <c r="D52" i="11" s="1"/>
  <c r="C80" i="11"/>
  <c r="K16" i="12" l="1"/>
  <c r="K13" i="12"/>
  <c r="K15" i="12"/>
  <c r="K20" i="12"/>
  <c r="K17" i="12"/>
  <c r="K5" i="12"/>
  <c r="K19" i="12"/>
  <c r="K8" i="12"/>
  <c r="K24" i="12"/>
  <c r="K21" i="12"/>
  <c r="K7" i="12"/>
  <c r="K23" i="12"/>
  <c r="K12" i="12"/>
  <c r="K9" i="12"/>
  <c r="I9" i="12"/>
  <c r="I17" i="12"/>
  <c r="I21" i="12"/>
  <c r="I26" i="12"/>
  <c r="I19" i="12"/>
  <c r="I23" i="12"/>
  <c r="I8" i="12"/>
  <c r="I12" i="12"/>
  <c r="I24" i="12"/>
  <c r="I16" i="12"/>
  <c r="I18" i="12"/>
  <c r="I11" i="12"/>
  <c r="K6" i="12"/>
  <c r="K10" i="12"/>
  <c r="K14" i="12"/>
  <c r="K22" i="12"/>
  <c r="K26" i="12"/>
  <c r="K18" i="12"/>
  <c r="E6" i="11"/>
  <c r="E7" i="11"/>
  <c r="E53" i="11" s="1"/>
  <c r="D53" i="11" s="1"/>
  <c r="E8" i="11"/>
  <c r="E9" i="11"/>
  <c r="E54" i="11" s="1"/>
  <c r="D54" i="11" s="1"/>
  <c r="E10" i="11"/>
  <c r="E55" i="11" s="1"/>
  <c r="D55" i="11" s="1"/>
  <c r="E11" i="11"/>
  <c r="E56" i="11" s="1"/>
  <c r="D56" i="11" s="1"/>
  <c r="E12" i="11"/>
  <c r="E57" i="11" s="1"/>
  <c r="D57" i="11" s="1"/>
  <c r="E13" i="11"/>
  <c r="E58" i="11" s="1"/>
  <c r="D58" i="11" s="1"/>
  <c r="E14" i="11"/>
  <c r="E59" i="11" s="1"/>
  <c r="D59" i="11" s="1"/>
  <c r="E15" i="11"/>
  <c r="E60" i="11" s="1"/>
  <c r="D60" i="11" s="1"/>
  <c r="E16" i="11"/>
  <c r="E61" i="11" s="1"/>
  <c r="D61" i="11" s="1"/>
  <c r="E17" i="11"/>
  <c r="E62" i="11" s="1"/>
  <c r="D62" i="11" s="1"/>
  <c r="E18" i="11"/>
  <c r="E63" i="11" s="1"/>
  <c r="D63" i="11" s="1"/>
  <c r="E19" i="11"/>
  <c r="E64" i="11" s="1"/>
  <c r="D64" i="11" s="1"/>
  <c r="E20" i="11"/>
  <c r="E65" i="11" s="1"/>
  <c r="D65" i="11" s="1"/>
  <c r="E21" i="11"/>
  <c r="E66" i="11" s="1"/>
  <c r="D66" i="11" s="1"/>
  <c r="E22" i="11"/>
  <c r="E67" i="11" s="1"/>
  <c r="D67" i="11" s="1"/>
  <c r="E23" i="11"/>
  <c r="E68" i="11" s="1"/>
  <c r="D68" i="11" s="1"/>
  <c r="E24" i="11"/>
  <c r="E25" i="11"/>
  <c r="E26" i="11"/>
  <c r="E27" i="11"/>
  <c r="E69" i="11" s="1"/>
  <c r="D69" i="11" s="1"/>
  <c r="E28" i="11"/>
  <c r="E70" i="11" s="1"/>
  <c r="D70" i="11" s="1"/>
  <c r="E29" i="11"/>
  <c r="E30" i="11"/>
  <c r="E31" i="11"/>
  <c r="E32" i="11"/>
  <c r="E71" i="11" s="1"/>
  <c r="D71" i="11" s="1"/>
  <c r="E33" i="11"/>
  <c r="E72" i="11" s="1"/>
  <c r="D72" i="11" s="1"/>
  <c r="E34" i="11"/>
  <c r="E35" i="11"/>
  <c r="E73" i="11" s="1"/>
  <c r="D73" i="11" s="1"/>
  <c r="E36" i="11"/>
  <c r="E37" i="11"/>
  <c r="E74" i="11" s="1"/>
  <c r="D74" i="11" s="1"/>
  <c r="E38" i="11"/>
  <c r="E75" i="11" s="1"/>
  <c r="D75" i="11" s="1"/>
  <c r="E39" i="11"/>
  <c r="E76" i="11" s="1"/>
  <c r="D76" i="11" s="1"/>
  <c r="E40" i="11"/>
  <c r="E77" i="11" s="1"/>
  <c r="D77" i="11" s="1"/>
  <c r="E41" i="11"/>
  <c r="E78" i="11" s="1"/>
  <c r="D78" i="11" s="1"/>
  <c r="E42" i="11"/>
  <c r="E43" i="11"/>
  <c r="E44" i="11"/>
  <c r="E79" i="11" s="1"/>
  <c r="D79" i="11" s="1"/>
  <c r="E45" i="11"/>
  <c r="E46" i="11"/>
  <c r="N47" i="11"/>
  <c r="N28" i="11"/>
  <c r="N32" i="11"/>
  <c r="N36" i="11"/>
  <c r="N40" i="11"/>
  <c r="N44" i="11"/>
  <c r="N8" i="11"/>
  <c r="N12" i="11"/>
  <c r="N16" i="11"/>
  <c r="N20" i="11"/>
  <c r="N24" i="11"/>
  <c r="M47" i="11"/>
  <c r="N25" i="11" s="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5" i="11"/>
  <c r="K47" i="11"/>
  <c r="L29" i="11" s="1"/>
  <c r="J45" i="11"/>
  <c r="J25" i="11"/>
  <c r="J29" i="11"/>
  <c r="J33" i="11"/>
  <c r="J37" i="11"/>
  <c r="J41" i="11"/>
  <c r="J7" i="11"/>
  <c r="J9" i="11"/>
  <c r="J11" i="11"/>
  <c r="J13" i="11"/>
  <c r="J15" i="11"/>
  <c r="J17" i="11"/>
  <c r="J19" i="11"/>
  <c r="J21" i="11"/>
  <c r="J23" i="11"/>
  <c r="I47" i="11"/>
  <c r="J42" i="11" s="1"/>
  <c r="G47" i="11"/>
  <c r="H44" i="11" s="1"/>
  <c r="H31" i="11" l="1"/>
  <c r="D28" i="11"/>
  <c r="D8" i="11"/>
  <c r="H13" i="11"/>
  <c r="H27" i="11"/>
  <c r="H17" i="11"/>
  <c r="H45" i="11"/>
  <c r="H7" i="11"/>
  <c r="D38" i="11"/>
  <c r="D10" i="11"/>
  <c r="H46" i="11"/>
  <c r="H41" i="11"/>
  <c r="H24" i="11"/>
  <c r="H28" i="11"/>
  <c r="H32" i="11"/>
  <c r="H36" i="11"/>
  <c r="H10" i="11"/>
  <c r="H14" i="11"/>
  <c r="H18" i="11"/>
  <c r="H22" i="11"/>
  <c r="H6" i="11"/>
  <c r="H42" i="11"/>
  <c r="H29" i="11"/>
  <c r="H37" i="11"/>
  <c r="H11" i="11"/>
  <c r="H19" i="11"/>
  <c r="H5" i="11"/>
  <c r="H47" i="11"/>
  <c r="H25" i="11"/>
  <c r="H33" i="11"/>
  <c r="H15" i="11"/>
  <c r="H23" i="11"/>
  <c r="C47" i="11"/>
  <c r="D32" i="11" s="1"/>
  <c r="H39" i="11"/>
  <c r="H43" i="11"/>
  <c r="H26" i="11"/>
  <c r="H30" i="11"/>
  <c r="H34" i="11"/>
  <c r="H38" i="11"/>
  <c r="H12" i="11"/>
  <c r="H16" i="11"/>
  <c r="H20" i="11"/>
  <c r="H8" i="11"/>
  <c r="D24" i="11"/>
  <c r="H9" i="11"/>
  <c r="D42" i="11"/>
  <c r="D26" i="11"/>
  <c r="D18" i="11"/>
  <c r="H21" i="11"/>
  <c r="H35" i="11"/>
  <c r="H40" i="11"/>
  <c r="F42" i="11"/>
  <c r="F6" i="11"/>
  <c r="L14" i="11"/>
  <c r="L6" i="11"/>
  <c r="L40" i="11"/>
  <c r="L32" i="11"/>
  <c r="J5" i="11"/>
  <c r="J20" i="11"/>
  <c r="J16" i="11"/>
  <c r="J12" i="11"/>
  <c r="J8" i="11"/>
  <c r="J40" i="11"/>
  <c r="J36" i="11"/>
  <c r="J32" i="11"/>
  <c r="J28" i="11"/>
  <c r="J24" i="11"/>
  <c r="J44" i="11"/>
  <c r="L5" i="11"/>
  <c r="L21" i="11"/>
  <c r="L17" i="11"/>
  <c r="L13" i="11"/>
  <c r="L9" i="11"/>
  <c r="L28" i="11"/>
  <c r="L47" i="11"/>
  <c r="L43" i="11"/>
  <c r="L39" i="11"/>
  <c r="L35" i="11"/>
  <c r="L31" i="11"/>
  <c r="N23" i="11"/>
  <c r="N19" i="11"/>
  <c r="N15" i="11"/>
  <c r="N11" i="11"/>
  <c r="N7" i="11"/>
  <c r="N43" i="11"/>
  <c r="N39" i="11"/>
  <c r="N35" i="11"/>
  <c r="N31" i="11"/>
  <c r="N27" i="11"/>
  <c r="N46" i="11"/>
  <c r="F27" i="11"/>
  <c r="F19" i="11"/>
  <c r="F11" i="11"/>
  <c r="L18" i="11"/>
  <c r="L25" i="11"/>
  <c r="J39" i="11"/>
  <c r="J31" i="11"/>
  <c r="J27" i="11"/>
  <c r="J43" i="11"/>
  <c r="L24" i="11"/>
  <c r="L20" i="11"/>
  <c r="L16" i="11"/>
  <c r="L12" i="11"/>
  <c r="L8" i="11"/>
  <c r="L27" i="11"/>
  <c r="L46" i="11"/>
  <c r="L42" i="11"/>
  <c r="L38" i="11"/>
  <c r="L34" i="11"/>
  <c r="L30" i="11"/>
  <c r="N22" i="11"/>
  <c r="N18" i="11"/>
  <c r="N14" i="11"/>
  <c r="N10" i="11"/>
  <c r="N6" i="11"/>
  <c r="N42" i="11"/>
  <c r="N38" i="11"/>
  <c r="N34" i="11"/>
  <c r="N30" i="11"/>
  <c r="N26" i="11"/>
  <c r="E47" i="11"/>
  <c r="F29" i="11" s="1"/>
  <c r="F38" i="11"/>
  <c r="F22" i="11"/>
  <c r="F18" i="11"/>
  <c r="F14" i="11"/>
  <c r="F10" i="11"/>
  <c r="L22" i="11"/>
  <c r="L10" i="11"/>
  <c r="L44" i="11"/>
  <c r="L36" i="11"/>
  <c r="J35" i="11"/>
  <c r="J47" i="11"/>
  <c r="J22" i="11"/>
  <c r="J18" i="11"/>
  <c r="J14" i="11"/>
  <c r="J10" i="11"/>
  <c r="J6" i="11"/>
  <c r="J38" i="11"/>
  <c r="J34" i="11"/>
  <c r="J30" i="11"/>
  <c r="J26" i="11"/>
  <c r="J46" i="11"/>
  <c r="L23" i="11"/>
  <c r="L19" i="11"/>
  <c r="L15" i="11"/>
  <c r="L11" i="11"/>
  <c r="L7" i="11"/>
  <c r="L26" i="11"/>
  <c r="L45" i="11"/>
  <c r="L41" i="11"/>
  <c r="L37" i="11"/>
  <c r="L33" i="11"/>
  <c r="N5" i="11"/>
  <c r="N21" i="11"/>
  <c r="N17" i="11"/>
  <c r="N13" i="11"/>
  <c r="N9" i="11"/>
  <c r="N45" i="11"/>
  <c r="N41" i="11"/>
  <c r="N37" i="11"/>
  <c r="N33" i="11"/>
  <c r="N29" i="11"/>
  <c r="F41" i="11"/>
  <c r="F37" i="11"/>
  <c r="F33" i="11"/>
  <c r="F21" i="11"/>
  <c r="F17" i="11"/>
  <c r="F13" i="11"/>
  <c r="F9" i="11"/>
  <c r="N20" i="10"/>
  <c r="L30" i="10" s="1"/>
  <c r="R21" i="10"/>
  <c r="R22" i="10"/>
  <c r="R23" i="10"/>
  <c r="N33" i="10" s="1"/>
  <c r="R24" i="10"/>
  <c r="N34" i="10" s="1"/>
  <c r="R25" i="10"/>
  <c r="N35" i="10" s="1"/>
  <c r="R26" i="10"/>
  <c r="N36" i="10" s="1"/>
  <c r="R20" i="10"/>
  <c r="N30" i="10" s="1"/>
  <c r="P21" i="10"/>
  <c r="P22" i="10"/>
  <c r="M32" i="10" s="1"/>
  <c r="P23" i="10"/>
  <c r="M33" i="10" s="1"/>
  <c r="P24" i="10"/>
  <c r="M34" i="10" s="1"/>
  <c r="P25" i="10"/>
  <c r="M35" i="10" s="1"/>
  <c r="P26" i="10"/>
  <c r="P20" i="10"/>
  <c r="M30" i="10" s="1"/>
  <c r="N21" i="10"/>
  <c r="L31" i="10" s="1"/>
  <c r="N22" i="10"/>
  <c r="L32" i="10" s="1"/>
  <c r="N23" i="10"/>
  <c r="L33" i="10" s="1"/>
  <c r="N24" i="10"/>
  <c r="L34" i="10" s="1"/>
  <c r="N25" i="10"/>
  <c r="N26" i="10"/>
  <c r="N31" i="10"/>
  <c r="N32" i="10"/>
  <c r="M31" i="10"/>
  <c r="M36" i="10"/>
  <c r="L35" i="10"/>
  <c r="L36" i="10"/>
  <c r="F15" i="11" l="1"/>
  <c r="F35" i="11"/>
  <c r="F26" i="11"/>
  <c r="F46" i="11"/>
  <c r="F31" i="11"/>
  <c r="D14" i="11"/>
  <c r="D46" i="11"/>
  <c r="F25" i="11"/>
  <c r="D12" i="11"/>
  <c r="F39" i="11"/>
  <c r="F30" i="11"/>
  <c r="D11" i="11"/>
  <c r="D27" i="11"/>
  <c r="D39" i="11"/>
  <c r="D9" i="11"/>
  <c r="D13" i="11"/>
  <c r="D17" i="11"/>
  <c r="D21" i="11"/>
  <c r="D25" i="11"/>
  <c r="D29" i="11"/>
  <c r="D33" i="11"/>
  <c r="D37" i="11"/>
  <c r="D41" i="11"/>
  <c r="D45" i="11"/>
  <c r="D7" i="11"/>
  <c r="D19" i="11"/>
  <c r="D31" i="11"/>
  <c r="D43" i="11"/>
  <c r="D15" i="11"/>
  <c r="D23" i="11"/>
  <c r="D35" i="11"/>
  <c r="D47" i="11"/>
  <c r="F43" i="11"/>
  <c r="D22" i="11"/>
  <c r="D5" i="11"/>
  <c r="D16" i="11"/>
  <c r="D44" i="11"/>
  <c r="O31" i="10"/>
  <c r="E80" i="11"/>
  <c r="D80" i="11" s="1"/>
  <c r="F12" i="11"/>
  <c r="F24" i="11"/>
  <c r="F36" i="11"/>
  <c r="F44" i="11"/>
  <c r="F28" i="11"/>
  <c r="F5" i="11"/>
  <c r="F47" i="11"/>
  <c r="F8" i="11"/>
  <c r="F16" i="11"/>
  <c r="F20" i="11"/>
  <c r="F32" i="11"/>
  <c r="F40" i="11"/>
  <c r="F7" i="11"/>
  <c r="F23" i="11"/>
  <c r="F34" i="11"/>
  <c r="D34" i="11"/>
  <c r="D40" i="11"/>
  <c r="D6" i="11"/>
  <c r="D30" i="11"/>
  <c r="D36" i="11"/>
  <c r="F45" i="11"/>
  <c r="D20" i="11"/>
  <c r="O34" i="10"/>
  <c r="O35" i="10"/>
  <c r="O30" i="10"/>
  <c r="O33" i="10"/>
  <c r="O36" i="10"/>
  <c r="O32" i="10"/>
  <c r="O45" i="10"/>
  <c r="S45" i="10" s="1"/>
  <c r="O46" i="10"/>
  <c r="S46" i="10" s="1"/>
  <c r="O47" i="10"/>
  <c r="S47" i="10" s="1"/>
  <c r="O48" i="10"/>
  <c r="S48" i="10" s="1"/>
  <c r="O49" i="10"/>
  <c r="S49" i="10" s="1"/>
  <c r="O50" i="10"/>
  <c r="S50" i="10" s="1"/>
  <c r="O51" i="10"/>
  <c r="S51" i="10" s="1"/>
  <c r="O44" i="10"/>
  <c r="S44" i="10" s="1"/>
  <c r="N45" i="10"/>
  <c r="N46" i="10"/>
  <c r="N47" i="10"/>
  <c r="N48" i="10"/>
  <c r="N49" i="10"/>
  <c r="N50" i="10"/>
  <c r="N51" i="10"/>
  <c r="N44" i="10"/>
  <c r="M45" i="10"/>
  <c r="M46" i="10"/>
  <c r="M47" i="10"/>
  <c r="M48" i="10"/>
  <c r="M49" i="10"/>
  <c r="M50" i="10"/>
  <c r="M51" i="10"/>
  <c r="M44" i="10"/>
  <c r="L45" i="10"/>
  <c r="R45" i="10" s="1"/>
  <c r="L46" i="10"/>
  <c r="R46" i="10" s="1"/>
  <c r="L47" i="10"/>
  <c r="R47" i="10" s="1"/>
  <c r="L48" i="10"/>
  <c r="R48" i="10" s="1"/>
  <c r="L49" i="10"/>
  <c r="R49" i="10" s="1"/>
  <c r="L50" i="10"/>
  <c r="R50" i="10" s="1"/>
  <c r="L51" i="10"/>
  <c r="R51" i="10" s="1"/>
  <c r="L44" i="10"/>
  <c r="R44" i="10" s="1"/>
  <c r="D52" i="10"/>
  <c r="E52" i="10"/>
  <c r="F52" i="10"/>
  <c r="G52" i="10"/>
  <c r="H52" i="10"/>
  <c r="I52" i="10"/>
  <c r="J52" i="10"/>
  <c r="K52" i="10"/>
  <c r="I14" i="10"/>
  <c r="H14" i="10"/>
  <c r="G14" i="10"/>
  <c r="F14" i="10"/>
  <c r="E14" i="10"/>
  <c r="D14" i="10"/>
  <c r="C14" i="10"/>
  <c r="O52" i="10" l="1"/>
  <c r="N52" i="10"/>
  <c r="M52" i="10"/>
  <c r="L52" i="10"/>
  <c r="I13" i="10"/>
  <c r="H13" i="10"/>
  <c r="G13" i="10"/>
  <c r="F13" i="10"/>
  <c r="E13" i="10"/>
  <c r="D13" i="10"/>
  <c r="C13" i="10"/>
  <c r="E15" i="10" l="1"/>
  <c r="G15" i="10"/>
  <c r="F15" i="10"/>
  <c r="I15" i="10"/>
  <c r="H15" i="10"/>
  <c r="D15" i="10"/>
  <c r="C15" i="10"/>
  <c r="H12" i="10"/>
  <c r="G12" i="10"/>
  <c r="F12" i="10"/>
  <c r="E12" i="10"/>
  <c r="D12" i="10"/>
  <c r="C12" i="10"/>
  <c r="Q41" i="9" l="1"/>
  <c r="Q40" i="9"/>
  <c r="O41" i="9"/>
  <c r="O40" i="9"/>
  <c r="M41" i="9"/>
  <c r="M40" i="9"/>
  <c r="P41" i="9"/>
  <c r="P40" i="9"/>
  <c r="N41" i="9"/>
  <c r="N40" i="9"/>
  <c r="L41" i="9"/>
  <c r="L40" i="9"/>
  <c r="Q35" i="9"/>
  <c r="Q34" i="9"/>
  <c r="P35" i="9"/>
  <c r="M39" i="4" s="1"/>
  <c r="P34" i="9"/>
  <c r="M38" i="4" s="1"/>
  <c r="O35" i="9"/>
  <c r="L39" i="4" s="1"/>
  <c r="O34" i="9"/>
  <c r="L38" i="4" s="1"/>
  <c r="N35" i="9"/>
  <c r="N34" i="9"/>
  <c r="K36" i="9"/>
  <c r="L36" i="9"/>
  <c r="M36" i="9"/>
  <c r="O49" i="9" s="1"/>
  <c r="G36" i="9"/>
  <c r="H36" i="9"/>
  <c r="I36" i="9"/>
  <c r="N49" i="9" s="1"/>
  <c r="C36" i="9"/>
  <c r="D36" i="9"/>
  <c r="E36" i="9"/>
  <c r="M49" i="9" s="1"/>
  <c r="J39" i="4"/>
  <c r="J38" i="4"/>
  <c r="H39" i="4"/>
  <c r="H38" i="4"/>
  <c r="F39" i="4"/>
  <c r="F38" i="4"/>
  <c r="P36" i="9" l="1"/>
  <c r="O36" i="9"/>
  <c r="Q36" i="9"/>
  <c r="B36" i="9"/>
  <c r="F36" i="9"/>
  <c r="N44" i="9" s="1"/>
  <c r="J36" i="9"/>
  <c r="O44" i="9" s="1"/>
  <c r="N39" i="4"/>
  <c r="N38" i="4"/>
  <c r="C14" i="9"/>
  <c r="E13" i="9"/>
  <c r="F13" i="9" s="1"/>
  <c r="E12" i="9"/>
  <c r="F12" i="9" s="1"/>
  <c r="B14" i="9"/>
  <c r="D13" i="9"/>
  <c r="D12" i="9"/>
  <c r="B39" i="4"/>
  <c r="B38" i="4"/>
  <c r="C39" i="4"/>
  <c r="C38" i="4"/>
  <c r="C6" i="9"/>
  <c r="B6" i="9"/>
  <c r="E5" i="9"/>
  <c r="F5" i="9" s="1"/>
  <c r="D5" i="9"/>
  <c r="E4" i="9"/>
  <c r="F4" i="9" s="1"/>
  <c r="D4" i="9"/>
  <c r="M44" i="9" l="1"/>
  <c r="N36" i="9"/>
  <c r="E14" i="9"/>
  <c r="F14" i="9" s="1"/>
  <c r="D6" i="9"/>
  <c r="D14" i="9"/>
  <c r="E6" i="9"/>
  <c r="F6" i="9" s="1"/>
  <c r="N40" i="4"/>
  <c r="E39" i="4" l="1"/>
  <c r="E38" i="4"/>
  <c r="D39" i="4"/>
  <c r="D38" i="4"/>
  <c r="B40" i="4"/>
  <c r="C40" i="4"/>
  <c r="F40" i="4"/>
  <c r="B8" i="13" s="1"/>
  <c r="H40" i="4"/>
  <c r="C8" i="13" s="1"/>
  <c r="J40" i="4"/>
  <c r="D8" i="13" s="1"/>
  <c r="L40" i="4"/>
  <c r="M40" i="4"/>
  <c r="E8" i="13" l="1"/>
  <c r="G20" i="13" s="1"/>
  <c r="H20" i="13" s="1"/>
  <c r="M24" i="13" s="1"/>
  <c r="D40" i="4"/>
  <c r="E40" i="4"/>
  <c r="C27" i="4"/>
  <c r="C26" i="4"/>
  <c r="C28" i="4" s="1"/>
  <c r="B27" i="4"/>
  <c r="B26" i="4"/>
  <c r="B28" i="4" s="1"/>
  <c r="I13" i="8" l="1"/>
  <c r="C20" i="8" s="1"/>
  <c r="I12" i="8"/>
  <c r="C19" i="8" s="1"/>
  <c r="H13" i="8"/>
  <c r="B20" i="8" s="1"/>
  <c r="H12" i="8"/>
  <c r="B19" i="8" s="1"/>
  <c r="B14" i="8" l="1"/>
  <c r="S11" i="8" s="1"/>
  <c r="C14" i="8"/>
  <c r="S12" i="8" s="1"/>
  <c r="D14" i="8"/>
  <c r="T11" i="8" s="1"/>
  <c r="E14" i="8"/>
  <c r="T12" i="8" s="1"/>
  <c r="F14" i="8"/>
  <c r="U11" i="8" s="1"/>
  <c r="G14" i="8"/>
  <c r="H14" i="8"/>
  <c r="I14" i="8"/>
  <c r="D6" i="8"/>
  <c r="E4" i="8" s="1"/>
  <c r="B6" i="8"/>
  <c r="C6" i="8" s="1"/>
  <c r="U12" i="8" l="1"/>
  <c r="C21" i="8"/>
  <c r="V12" i="8"/>
  <c r="B21" i="8"/>
  <c r="V11" i="8"/>
  <c r="C5" i="8"/>
  <c r="E5" i="8"/>
  <c r="E6" i="8"/>
  <c r="C4" i="8"/>
  <c r="D32" i="7" l="1"/>
  <c r="D31" i="7"/>
  <c r="C32" i="7"/>
  <c r="C31" i="7"/>
  <c r="B32" i="7"/>
  <c r="B31" i="7"/>
  <c r="D40" i="7"/>
  <c r="D39" i="7"/>
  <c r="C40" i="7"/>
  <c r="C39" i="7"/>
  <c r="B40" i="7"/>
  <c r="B39" i="7"/>
  <c r="B41" i="7" l="1"/>
  <c r="D41" i="7"/>
  <c r="C41" i="7"/>
  <c r="E12" i="7"/>
  <c r="D33" i="7" s="1"/>
  <c r="T5" i="7" l="1"/>
  <c r="E25" i="7"/>
  <c r="T18" i="7" s="1"/>
  <c r="K44" i="5"/>
  <c r="E22" i="7"/>
  <c r="T17" i="7" s="1"/>
  <c r="F20" i="7" l="1"/>
  <c r="F39" i="7" s="1"/>
  <c r="I39" i="7" s="1"/>
  <c r="D16" i="4"/>
  <c r="D12" i="7"/>
  <c r="S5" i="7" s="1"/>
  <c r="D25" i="7" l="1"/>
  <c r="S18" i="7" s="1"/>
  <c r="C22" i="7" l="1"/>
  <c r="R17" i="7" s="1"/>
  <c r="F18" i="7"/>
  <c r="E40" i="7" s="1"/>
  <c r="H40" i="7" s="1"/>
  <c r="F17" i="7"/>
  <c r="E39" i="7" s="1"/>
  <c r="H39" i="7" s="1"/>
  <c r="C12" i="7"/>
  <c r="R5" i="7" s="1"/>
  <c r="C25" i="7"/>
  <c r="R18" i="7" s="1"/>
  <c r="D22" i="7"/>
  <c r="S17" i="7" s="1"/>
  <c r="E19" i="7"/>
  <c r="D19" i="7"/>
  <c r="C19" i="7"/>
  <c r="F5" i="7"/>
  <c r="E32" i="7" s="1"/>
  <c r="F4" i="7"/>
  <c r="E31" i="7" s="1"/>
  <c r="E6" i="7"/>
  <c r="D6" i="7"/>
  <c r="C6" i="7"/>
  <c r="H32" i="7" l="1"/>
  <c r="B33" i="7"/>
  <c r="H31" i="7"/>
  <c r="E41" i="7"/>
  <c r="H41" i="7" s="1"/>
  <c r="T32" i="7" s="1"/>
  <c r="F19" i="7"/>
  <c r="F6" i="7"/>
  <c r="E33" i="7" s="1"/>
  <c r="E9" i="7"/>
  <c r="D9" i="7"/>
  <c r="S4" i="7" s="1"/>
  <c r="C9" i="7"/>
  <c r="R4" i="7" s="1"/>
  <c r="C33" i="7" l="1"/>
  <c r="T4" i="7"/>
  <c r="H33" i="7"/>
  <c r="T31" i="7" s="1"/>
  <c r="C6" i="4"/>
  <c r="C5" i="4"/>
  <c r="B69" i="6"/>
  <c r="D53" i="6" l="1"/>
  <c r="B53" i="6"/>
  <c r="D26" i="6"/>
  <c r="E5" i="6" s="1"/>
  <c r="B26" i="6"/>
  <c r="C7" i="6" s="1"/>
  <c r="C52" i="6" l="1"/>
  <c r="C24" i="6"/>
  <c r="E24" i="6"/>
  <c r="F7" i="7"/>
  <c r="B16" i="4"/>
  <c r="B56" i="6"/>
  <c r="E39" i="6"/>
  <c r="E53" i="6" s="1"/>
  <c r="B57" i="6"/>
  <c r="F8" i="7"/>
  <c r="F32" i="7" s="1"/>
  <c r="I32" i="7" s="1"/>
  <c r="B17" i="4"/>
  <c r="C23" i="6"/>
  <c r="C51" i="6"/>
  <c r="E23" i="6"/>
  <c r="E22" i="6"/>
  <c r="C22" i="6"/>
  <c r="C19" i="6"/>
  <c r="E20" i="6"/>
  <c r="C20" i="6"/>
  <c r="C18" i="6"/>
  <c r="E19" i="6"/>
  <c r="E18" i="6"/>
  <c r="E8" i="6"/>
  <c r="C16" i="6"/>
  <c r="C11" i="6"/>
  <c r="E16" i="6"/>
  <c r="E12" i="6"/>
  <c r="E11" i="6"/>
  <c r="C12" i="6"/>
  <c r="C8" i="6"/>
  <c r="C5" i="6"/>
  <c r="E14" i="6"/>
  <c r="C26" i="6"/>
  <c r="E21" i="6"/>
  <c r="E13" i="6"/>
  <c r="E6" i="6"/>
  <c r="C21" i="6"/>
  <c r="C13" i="6"/>
  <c r="C6" i="6"/>
  <c r="E26" i="6"/>
  <c r="E15" i="6"/>
  <c r="E9" i="6"/>
  <c r="C17" i="6"/>
  <c r="C10" i="6"/>
  <c r="E25" i="6"/>
  <c r="E7" i="6"/>
  <c r="C4" i="6"/>
  <c r="C15" i="6"/>
  <c r="C9" i="6"/>
  <c r="C25" i="6"/>
  <c r="C14" i="6"/>
  <c r="E4" i="6"/>
  <c r="E17" i="6"/>
  <c r="E10" i="6"/>
  <c r="C53" i="6" l="1"/>
  <c r="C57" i="6"/>
  <c r="F11" i="7"/>
  <c r="G32" i="7" s="1"/>
  <c r="J32" i="7" s="1"/>
  <c r="C17" i="4"/>
  <c r="F16" i="4"/>
  <c r="B18" i="4"/>
  <c r="S16" i="4" s="1"/>
  <c r="F10" i="7"/>
  <c r="C16" i="4"/>
  <c r="C56" i="6"/>
  <c r="F31" i="7"/>
  <c r="F9" i="7"/>
  <c r="U4" i="7" s="1"/>
  <c r="H6" i="4"/>
  <c r="H5" i="4"/>
  <c r="G7" i="4"/>
  <c r="D6" i="4"/>
  <c r="C7" i="4"/>
  <c r="D5" i="4"/>
  <c r="E6" i="4"/>
  <c r="F6" i="4" s="1"/>
  <c r="E5" i="4"/>
  <c r="F5" i="4" s="1"/>
  <c r="B7" i="4"/>
  <c r="B60" i="5"/>
  <c r="G31" i="7" l="1"/>
  <c r="F12" i="7"/>
  <c r="U5" i="7" s="1"/>
  <c r="C18" i="4"/>
  <c r="S17" i="4" s="1"/>
  <c r="I31" i="7"/>
  <c r="F33" i="7"/>
  <c r="I33" i="7" s="1"/>
  <c r="U31" i="7" s="1"/>
  <c r="H7" i="4"/>
  <c r="D7" i="4"/>
  <c r="E7" i="4"/>
  <c r="F7" i="4" s="1"/>
  <c r="N44" i="5"/>
  <c r="L44" i="5"/>
  <c r="M22" i="5"/>
  <c r="C48" i="5" l="1"/>
  <c r="F24" i="7"/>
  <c r="G40" i="7" s="1"/>
  <c r="J40" i="7" s="1"/>
  <c r="E17" i="4"/>
  <c r="G17" i="4" s="1"/>
  <c r="C47" i="5"/>
  <c r="F23" i="7"/>
  <c r="E16" i="4"/>
  <c r="J31" i="7"/>
  <c r="G33" i="7"/>
  <c r="J33" i="7" s="1"/>
  <c r="V31" i="7" s="1"/>
  <c r="M44" i="5"/>
  <c r="B47" i="5"/>
  <c r="N6" i="5"/>
  <c r="K22" i="5"/>
  <c r="L8" i="5" s="1"/>
  <c r="E18" i="4" l="1"/>
  <c r="T17" i="4" s="1"/>
  <c r="G16" i="4"/>
  <c r="G18" i="4" s="1"/>
  <c r="B48" i="5"/>
  <c r="D17" i="4"/>
  <c r="F21" i="7"/>
  <c r="G39" i="7"/>
  <c r="F25" i="7"/>
  <c r="U18" i="7" s="1"/>
  <c r="N21" i="5"/>
  <c r="N17" i="5"/>
  <c r="N13" i="5"/>
  <c r="N9" i="5"/>
  <c r="N5" i="5"/>
  <c r="L19" i="5"/>
  <c r="L15" i="5"/>
  <c r="L11" i="5"/>
  <c r="L7" i="5"/>
  <c r="N20" i="5"/>
  <c r="N16" i="5"/>
  <c r="N12" i="5"/>
  <c r="N8" i="5"/>
  <c r="L22" i="5"/>
  <c r="L18" i="5"/>
  <c r="L14" i="5"/>
  <c r="L10" i="5"/>
  <c r="L6" i="5"/>
  <c r="N19" i="5"/>
  <c r="N15" i="5"/>
  <c r="N11" i="5"/>
  <c r="N7" i="5"/>
  <c r="L21" i="5"/>
  <c r="L17" i="5"/>
  <c r="L13" i="5"/>
  <c r="L9" i="5"/>
  <c r="L5" i="5"/>
  <c r="N22" i="5"/>
  <c r="N18" i="5"/>
  <c r="N14" i="5"/>
  <c r="N10" i="5"/>
  <c r="L20" i="5"/>
  <c r="L16" i="5"/>
  <c r="L12" i="5"/>
  <c r="D18" i="4" l="1"/>
  <c r="T16" i="4" s="1"/>
  <c r="F17" i="4"/>
  <c r="F18" i="4" s="1"/>
  <c r="G41" i="7"/>
  <c r="J41" i="7" s="1"/>
  <c r="V32" i="7" s="1"/>
  <c r="J39" i="7"/>
  <c r="F40" i="7"/>
  <c r="F22" i="7"/>
  <c r="U17" i="7" s="1"/>
  <c r="I40" i="7" l="1"/>
  <c r="F41" i="7"/>
  <c r="I41" i="7" s="1"/>
  <c r="U32" i="7" s="1"/>
</calcChain>
</file>

<file path=xl/sharedStrings.xml><?xml version="1.0" encoding="utf-8"?>
<sst xmlns="http://schemas.openxmlformats.org/spreadsheetml/2006/main" count="980" uniqueCount="387">
  <si>
    <t>Publisko iepirkumu gada pārskata 1-PIL apkopojums par 2017.gadu</t>
  </si>
  <si>
    <t>Rīga, 2018</t>
  </si>
  <si>
    <t>1-PIL - Publisko iepirkumu gada pārskats;</t>
  </si>
  <si>
    <t>PIL - Publisko iepirkumu likums;</t>
  </si>
  <si>
    <t>ES – Eiropas Savienība;</t>
  </si>
  <si>
    <t>CPV - Common Procurement Vocabulary jeb kopējā iepirkumu vārdnīca;</t>
  </si>
  <si>
    <r>
      <t xml:space="preserve">EUR – </t>
    </r>
    <r>
      <rPr>
        <i/>
        <sz val="11"/>
        <color theme="1"/>
        <rFont val="Calibri"/>
        <family val="2"/>
        <charset val="186"/>
        <scheme val="minor"/>
      </rPr>
      <t>euro</t>
    </r>
    <r>
      <rPr>
        <sz val="11"/>
        <color theme="1"/>
        <rFont val="Calibri"/>
        <family val="2"/>
        <charset val="186"/>
        <scheme val="minor"/>
      </rPr>
      <t>;</t>
    </r>
  </si>
  <si>
    <t>Pārskata mērķis un uzdevumi</t>
  </si>
  <si>
    <t>Pārskata sagatavošanas laiks un pieprasījuma mērķis</t>
  </si>
  <si>
    <t>Pārskata datu avots</t>
  </si>
  <si>
    <t>Termini</t>
  </si>
  <si>
    <t>Datu analīzes metode un datu atklātības princips</t>
  </si>
  <si>
    <t>2_5_panta_izņēmumi</t>
  </si>
  <si>
    <t>2_dinamika</t>
  </si>
  <si>
    <t>5_virs_ES_sliekšņa</t>
  </si>
  <si>
    <t>5_virs_ES_sliekšņa_cpv_kodi</t>
  </si>
  <si>
    <t>5_virs_ES_sliekšņa_procedūras</t>
  </si>
  <si>
    <t>5_dinamika</t>
  </si>
  <si>
    <t>5. Iepirkumi virs ES līgumcenu sliekšņa</t>
  </si>
  <si>
    <t>Satura rādītājs</t>
  </si>
  <si>
    <t>Pārskatā lietotie saīsinājumi</t>
  </si>
  <si>
    <t>Virs ES līgumcenu sliekšņa – paredzamā līgumcena, kas vienāda ar Ministru kabineta 2010. gada 8. jūnija noteikumos Nr. 519 „Noteikumi par publisko iepirkumu līgumcenu robežām” un Ministru kabineta 2017.gada 28.februāra noteikumos Nr.105 "Noteikumi par publisko iepirkumu līgumcenu robežvērtībām" noteikto līgumcenu robežvērtību vai lielāka par to (piegādēm un pakalpojumiem no 135 000 EUR, būvdarbiem no 5 225 000 EUR).</t>
  </si>
  <si>
    <t>Publisko iepirkumu likuma 5. pantā noteiktie iepirkuma procedūru piemērošanas izņēmumi</t>
  </si>
  <si>
    <t>Noslēgto iepirkuma līgumu skaits</t>
  </si>
  <si>
    <t>Noslēgto iepirkuma līgumu summa (EUR) bez PVN</t>
  </si>
  <si>
    <t>Līgumi par piegādēm vai pakalpojumiem, kurus sabiedrisko pakalpojumu sniedzējs sniedz, veicot Sabiedrisko pakalpojumu sniedzēju iepirkumu likuma 3., 4., 5., 6. Un 7. pantā minētās darbības šajos pantos noteiktajās jomās</t>
  </si>
  <si>
    <t>Līgumi par iespieddarbu, elektronisko izdevumu, rokrakstu u.c. dokumentu iepirkumu bibliotēku krājumu papildināšanai vai izglītības un pētniecības procesa organizēšanai izglītības iestādēs un valsts un universitāšu dibinātās zinātniskajās institūcijās</t>
  </si>
  <si>
    <t>Līgumi par piegādēm un pakalpojumiem privāto tiesību juridiskās personas pilnībā finansēta pētniecības un izstrādes līguma izpildei valsts vai augstskolas izveidotā zinātniskajā institūcijā, kas reģistrēta zinātnisko institūciju reģistrā, ja par šīm piegādēm un pakalpojumiem pilnībā atlīdzina no līdzekļiem, kuri saņemti par šā pētniecības un izstrādes līguma izpildi</t>
  </si>
  <si>
    <t>Līgumi par materiālu, reaģentu un komponentu piegādi eksperimentu veikšanai, maketu un prototipu izstrādei valsts vai augstskolas izveidotā zinātniskajā institūcijā, kas reģistrēta zinātnisko institūciju reģistrā, ja šo materiālu, reaģentu un komponentu nepieciešamību, to parametrus vai daudzumu nosaka pētniecības vai izstrādes procesa norise</t>
  </si>
  <si>
    <t>Līgumi par zinātniskās publikācijas publicēšanu zinātniskajā periodikā vai citā zinātniskā izdevumā un par to samaksā vai par to zinātniekam atlīdzina valsts vai augstskolas izveidota zinātniskā institūcija, kas reģistrēta zinātnisko institūciju reģistrā</t>
  </si>
  <si>
    <t>Kopā:</t>
  </si>
  <si>
    <t>Līgumi par tādu muzejisko priekšmetu iepirkumu muzeju krājumu papildināšanai, kuriem ir mākslinieciska, kultūrvēsturiska, zinātniska vai morāla vērtība</t>
  </si>
  <si>
    <t>Līgumi par iepirkumiem ārvalstīs, kurus veic ārējās ekonomiskās pārstāvniecības, Iekšlietu ministrija un tās padotībā esošās iestādes, kā arī Nacionālo bruņoto spēku vienības, kas piedalās starptautiskajās operācijās un starptautiskajās mācībās</t>
  </si>
  <si>
    <t>Līgumi par speciālistu un ekspertu sniegtajiem pakalpojumiem, kas nepieciešami izmeklēšanas darbību veikšanai kriminālprocesā</t>
  </si>
  <si>
    <t>Līgumi par piegādātāja sniegtajiem pakalpojumiem augstskolu studentu piesaistei no valstīm, kuras nav Eiropas Savienības dalībvalstis</t>
  </si>
  <si>
    <t>Līgumi par piegādēm, pakalpojumiem vai būvdarbiem, kurus iepērk Latvijas Republikas diplomātiskās un konsulārās pārstāvniecības savu funkciju nodrošināšanai, ja iepirkuma līguma izpilde ir pārstāvniecības akreditācijas valstī vai citā valstī, kurā akreditēts pārstāvniecības vadītājs, neatkarīgi no piegādātāja reģistrācijas vai pastāvīgās dzīvesvietas valsts</t>
  </si>
  <si>
    <t>Līgumi par piegādēm, pakalpojumiem vai būvdarbiem, kurus iepērk valsts akciju sabiedrība "Valsts nekustamie īpašumi", lai pārvaldītu savu vai pārvaldīšanā nodotu ārvalstīs esošu nekustamo īpašumu, ja iepirkuma līguma izpilde ir nekustamā īpašuma atrašanās valstī</t>
  </si>
  <si>
    <t>Līgumi par Eiropas Komisijas zinātnisko ekspertu datubāzē vai citā zinātnisko ekspertu datubāzē reģistrētu ekspertu tādiem pakalpojumiem pētniecības un attīstības jomā, kas saistīti ar pētniecības un attīstības projektu iesniegumu sākotnējo zinātnisko novērtējumu vai šādu projektu starpposma vai sasniegto rezultātu novērtējumu, un minēto ekspertu piesaistīšanu nosaka Ministru kabineta tiesību akti par tādu fondu un programmu īstenošanu, ko finansē no valsts budžeta vai Eiropas Savienības budžeta, kā arī tādu shēmu un instrumentu īstenošanu, kas izveidoti kopīgi ar dalībvalstīm</t>
  </si>
  <si>
    <t>Līgumi par ceļojumu aģentūru pakalpojumiem, uz kuriem attiecas CPV kods 63510000-7</t>
  </si>
  <si>
    <t>Līgumi par būtisku pilsoniskās apziņas stiprināšanas pasākumu īstenošanu, sniedzot ieguldījumu valsts drošības interešu aizsardzībā, ko iepērk tiešās pārvaldes iestāde, un par šā izņēmuma piemērošanu ir lēmis Ministru kabinets</t>
  </si>
  <si>
    <t>Līgumi par ekspertu sniegtajiem pakalpojumiem augstskolas vai koledžas, vai studiju virziena novērtēšanas komisijā vai studiju programmas licencēšanas komisijā</t>
  </si>
  <si>
    <t>Līgumi par autoru, komponistu, tēlnieku, izklaides mākslinieku u. c. individuālo mākslinieku sniegtajiem pakalpojumiem, uz kuriem attiecas CPV kods 92312200-3, un mākslinieciskās un literārās jaunrades un interpretācijas pakalpojumiem, uz kuriem attiecas CPV kods 92310000-7</t>
  </si>
  <si>
    <t>Līgumi par Valsts prezidenta kancelejas, Saeimas Administrācijas un Ārlietu ministrijas organizēto ārvalstu delegāciju valsts, oficiālo, darba vizīšu, ja delegāciju vada ārvalstu prezidenti, viceprezidenti, parlamentu vadītāji un to vietnieki, premjerministri un to vietnieki, vēstnieki, ārlietu ministri un to vietnieki, starptautisko organizāciju vadītāji vai ja minētās delegācijas Latvijā uzturas pēc Valsts prezidenta, Saeimas priekšsēdētāja, Ministru prezidenta vai ārlietu ministra oficiāla ielūguma, un valstiskas nozīmes starptautisku pasākumu nodrošināšanai nepieciešamajiem pakalpojumiem, uz kuriem attiecas CPV kods 55300000-3, 55100000-1 un 60170000-0</t>
  </si>
  <si>
    <t>%</t>
  </si>
  <si>
    <t>Valsts sektors</t>
  </si>
  <si>
    <t>Pašvaldību sektors</t>
  </si>
  <si>
    <t>2. PIL izņēmumi</t>
  </si>
  <si>
    <t>2_3_panta_izņēmumi</t>
  </si>
  <si>
    <t>3_fakt_izmaksas_un_dinamika</t>
  </si>
  <si>
    <t>Kopā</t>
  </si>
  <si>
    <t xml:space="preserve"> Pārskatu skaits</t>
  </si>
  <si>
    <t>1. Galvenie rādītāji</t>
  </si>
  <si>
    <t>1_galvenie_rādītāji</t>
  </si>
  <si>
    <t>Iesniegto Publisko iepirkumu gada pārskatu skaits</t>
  </si>
  <si>
    <t>Pārskatu skaits</t>
  </si>
  <si>
    <t>Iepirkumi virs ES līgumcenu sliekšņa</t>
  </si>
  <si>
    <t>3.panta izņēmumi (%)</t>
  </si>
  <si>
    <t>5.panta izņēmumi (%)</t>
  </si>
  <si>
    <t>Iepirkumi virs ES līgumcenu sliekšņa (%)</t>
  </si>
  <si>
    <t>Publisko iepirkuma likuma 3. panta pamatojums</t>
  </si>
  <si>
    <t>Noslēgto līgumu skaits</t>
  </si>
  <si>
    <t>1.daļas 1.punkts</t>
  </si>
  <si>
    <t>1.daļas 2.punkts</t>
  </si>
  <si>
    <t>1.daļas 3.punkts</t>
  </si>
  <si>
    <t>1.daļas 4.punkts</t>
  </si>
  <si>
    <t>1.daļas 6.punkts</t>
  </si>
  <si>
    <t>1.daļas 8.punkts</t>
  </si>
  <si>
    <t>1.daļas 10.punkts</t>
  </si>
  <si>
    <t>Publisko iepirkumu likuma piemērošanas izņēmumi</t>
  </si>
  <si>
    <t>1.daļas 12.punkts</t>
  </si>
  <si>
    <t>2.daļa</t>
  </si>
  <si>
    <t>3.daļas 1.punkts</t>
  </si>
  <si>
    <t>3.daļas 2.punkts</t>
  </si>
  <si>
    <t>3.daļas 3.punkts</t>
  </si>
  <si>
    <t>4.daļas 4.punkts</t>
  </si>
  <si>
    <t>5.daļa</t>
  </si>
  <si>
    <t>1.daļas 5.punkts</t>
  </si>
  <si>
    <t>1.daļas 11.punkts</t>
  </si>
  <si>
    <t>4.daļas 1.punkts</t>
  </si>
  <si>
    <t>4.daļas 2.punkts</t>
  </si>
  <si>
    <t>4.daļas 3.punkts</t>
  </si>
  <si>
    <t>6.daļas 1.punkts</t>
  </si>
  <si>
    <t>6.daļas 2.punkts</t>
  </si>
  <si>
    <t>6.daļas 4.punkts</t>
  </si>
  <si>
    <t>Norādīti 3.panta izņēmumi</t>
  </si>
  <si>
    <t>Norādīti 5.panta izņēmumi</t>
  </si>
  <si>
    <t>Norādīti iepirkumi virs ES līgumcenu sliekšņa</t>
  </si>
  <si>
    <t>3.pants</t>
  </si>
  <si>
    <t>5.pants</t>
  </si>
  <si>
    <t>Publisko iepirkumu likuma piemērošanas izņēmumi (3.pants)</t>
  </si>
  <si>
    <t>Pārskatu, kuros norādīts izņēmums, skaits</t>
  </si>
  <si>
    <t>Pārskatu, kuros ir atzīmēts Publisko iepirkumu likuma 5.panta izņēmums, skaits</t>
  </si>
  <si>
    <t>Pārskatu, kuros ir atzīmēts Publisko iepirkumu likuma 3.panta izņēmums, skaits</t>
  </si>
  <si>
    <t>Noslēgto līgumu skaits (tūkst.)</t>
  </si>
  <si>
    <t>Noslēgto iepirkuma līgumu summa (milj.EUR) bez PVN</t>
  </si>
  <si>
    <t>Īpatsvara pieaugums (%) attiecībā pret 2016.gadu</t>
  </si>
  <si>
    <t>2016.gads</t>
  </si>
  <si>
    <t>2017.gads</t>
  </si>
  <si>
    <t>Īpatsvara pieaugums (%) attiecībā pret 2016.gadu (5.pants)</t>
  </si>
  <si>
    <t>Īpatsvara pieaugums (%) attiecībā pret 2016.gadu (3.pants)</t>
  </si>
  <si>
    <t>Sektors</t>
  </si>
  <si>
    <t>Faktiski izlietotie naudas līdzekļi (EUR)</t>
  </si>
  <si>
    <t>Īpatsvars (%)</t>
  </si>
  <si>
    <t>Faktiski veiktie maksājumi par iepirkumiem un maksājumi par iepirkumiem, kas veikti, izmantojot elektronisko iepirkumu sistēmu valsts un pašvaldību sektorā 2017.gadā</t>
  </si>
  <si>
    <t>Maksājumi, izmantojot elektronisko iepirkumu sistēmu (EUR)</t>
  </si>
  <si>
    <t>Publisko iepirkumu likuma piemērošanas izņēmumi (3.pants) pa gadiem</t>
  </si>
  <si>
    <t>Publisko iepirkumu likuma piemērošanas izņēmumi (5.pants) pa gadiem</t>
  </si>
  <si>
    <t>Faktiski veiktie maksājumi par iepirkumiem un maksājumi par iepirkumiem, kas veikti, izmantojot elektronisko iepirkumu sistēmu valsts un pašvaldību sektorā (2014.-2017.gads)</t>
  </si>
  <si>
    <t>2014.gads</t>
  </si>
  <si>
    <t>2015.gads</t>
  </si>
  <si>
    <t>Faktiski izlietotie naudas līdzekļi (milj. EUR)</t>
  </si>
  <si>
    <t>Maksājumi, izmantojot elektronisko iepirkumu sistēmu (milj. EUR)</t>
  </si>
  <si>
    <t>Faktiski izlietotie naudas līdzekļi (%)</t>
  </si>
  <si>
    <t>Maksājumi, izmantojot elektronisko iepirkumu sistēmu (%)</t>
  </si>
  <si>
    <t>Iepirkumu skaits</t>
  </si>
  <si>
    <t>Līgumu skaits</t>
  </si>
  <si>
    <t>Vispārīgo vienošanos skaits</t>
  </si>
  <si>
    <t>Centralizēti iepirkumi</t>
  </si>
  <si>
    <t>Decentralizēti iepirkumi</t>
  </si>
  <si>
    <t>Piegāde</t>
  </si>
  <si>
    <t>Būvdarbi</t>
  </si>
  <si>
    <t>Pakalpojumi</t>
  </si>
  <si>
    <t>Kopējā līgumsumma (EUR) bez PVN</t>
  </si>
  <si>
    <t>Iepirkumu skaits kopā</t>
  </si>
  <si>
    <t>Iepirkumu virs ES līgumcenu sliekšņa skaits - centralizācija</t>
  </si>
  <si>
    <t>Kopējā līgumsumma</t>
  </si>
  <si>
    <t>Iepirkumu virs ES līgumcenu sliekšņa kopējā līgumsumma (EUR) bez PVN - centralizācija</t>
  </si>
  <si>
    <t>Līgumsumma (EUR) bez PVN</t>
  </si>
  <si>
    <t>Iepirkumu virs ES līgumcenu sliekšņa pēc iepirkuma veida</t>
  </si>
  <si>
    <t>Līgumsumma</t>
  </si>
  <si>
    <t>Atklāts konkurss</t>
  </si>
  <si>
    <t>Slēgts konkurss</t>
  </si>
  <si>
    <t>Konkursa procedūra ar sarunām</t>
  </si>
  <si>
    <t>Konkursa dialogs</t>
  </si>
  <si>
    <t>Metu konkurss</t>
  </si>
  <si>
    <t>Inovācijas partnerības procedūra</t>
  </si>
  <si>
    <t>Sarunu procedūra</t>
  </si>
  <si>
    <t>Iepirkumu virs ES līgumcenu sliekšņa sadalījums pēc piemērotās procedūras</t>
  </si>
  <si>
    <t>8.panta 7.daļas 1.punkts</t>
  </si>
  <si>
    <t>8.panta 7.daļas 2.b) punkts</t>
  </si>
  <si>
    <t>8.panta 7.daļas 2.c) punkts</t>
  </si>
  <si>
    <t>8.panta 7.daļas 3.punkts</t>
  </si>
  <si>
    <t>8.panta 7.daļas 4.punkts</t>
  </si>
  <si>
    <t>8.panta 7.daļas 5.punkts</t>
  </si>
  <si>
    <t>8.panta 7.daļas 8.punkts</t>
  </si>
  <si>
    <t>8.panta 7.daļas 9.punkts</t>
  </si>
  <si>
    <t>Atklātā vai slēgtā konkursā nav iesniegti piedāvājumi vai pieteikumi vai ir iesniegti iepirkuma līgumam neatbilstoši piedāvājumi, kas bez būtiskiem grozījumiem neatbilst iepirkuma procedūras dokumentos noteiktajām prasībām, vai iesniegti kvalifikācijas prasībām neatbilstošu un no iepirkuma procedūras izslēdzamu kandidātu pieteikumi un ja netiek būtiski mainīti sākotnējie iepirkuma līguma izpildes noteikumi. Pēc Eiropas Komisijas pieprasījuma pasūtītājs tai nosūta iepirkuma procedūras ziņojumu. Ja atklāts vai slēgts konkurss izbeigts vai pārtraukts, jo piedāvājumi noraidīti saskaņā ar šā likuma 41. panta vienpadsmito daļu, sarunu rezultātā noslēgtā līguma līgumcena nedrīkst pārsniegt jebkuru no šādām vērtībām: a) atklātā vai slēgtā konkursa iepirkuma procedūras dokumentos pasūtītāja norādīto līgumcenu, kas noteikta kā piedāvājuma atbilstības prasība; b) 150 procentus no atklātā vai slēgtā konkursa iepirkuma procedūras dokumentos norādītās paredzamās līgumcenas.</t>
  </si>
  <si>
    <t>Būvdarbus, piegādes vai pakalpojumus var nodrošināt tikai konkrēts piegādātājs šādā gadījumā - nav konkurences tehnisku iemeslu dēļ.</t>
  </si>
  <si>
    <t>Būvdarbus, piegādes vai pakalpojumus var nodrošināt tikai konkrēts piegādātājs šādā gadījumā - nepieciešams ievērot izņēmuma tiesību, tai skaitā intelektuālā īpašuma tiesību, aizsardzību.</t>
  </si>
  <si>
    <t>Pasūtītājam neparedzamu ārkārtas apstākļu rezultātā objektīvi radusies situācija, kurā steidzamības dēļ nav iespējams piemērot atklātu konkursu, slēgtu konkursu vai konkursa procedūru ar sarunām. Minētie apstākļi, kas pamato ārkārtas situāciju, nedrīkst būt atkarīgi no pasūtītāja darbības.</t>
  </si>
  <si>
    <t>Nepieciešamās preces ir īpaši izgatavotas izpētei un izmēģinājumiem. Šī norma neattiecas uz preču ražošanu to noieta izpētei vai izpētes un izmēģinājumu izmaksu segšanai.</t>
  </si>
  <si>
    <t>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kas pēc saviem tehniskajiem parametriem atšķirtos no tā rīcībā jau esošajām precēm, un šāda atšķirība radītu nesaderību vai ievērojamas tehniskās grūtības preču vai iekārtu uzturēšanā un ekspluatācijā. Šāda iepirkuma līguma, kā arī atkārtotu iepirkuma līgumu darbības termiņš nedrīkst pārsniegt trīs gadus.</t>
  </si>
  <si>
    <t>Publisks pakalpojuma līgums tiek slēgts ar metu konkursa uzvarētāju vai kādu no uzvarētājiem un metu konkurss rīkots saskaņā ar šā likuma prasībām. Ja metu konkursā noteikti vairāki uzvarētāji, visus uzvarētājus uzaicina uz sarunām.</t>
  </si>
  <si>
    <t>Iepirkuma līguma priekšmets ir atkārtota iepriekš iepirkuma procedūras rezultātā noslēgta iepirkuma līgumā paredzēto būvdarbu veikšana vai pakalpojumu sniegšana, kas tiek uzticēta šā līguma izpildītājam, un atkārtoti nepieciešamie būvdarbi vai pakalpojumi atbilst iepriekš iepirkuma procedūras rezultātā noslēgtā iepirkuma līguma pamatā esošajam projektam. Šis nosacījums attiecas uz gadījumiem, kad pasūtītājs pirmā projekta iepirkuma procedūras dokumentos, nosakot paredzamo līgumcenu, ir paredzējis atkārtotu iepirkuma līgumu slēgšanu, kopējo būvdarbu vai pakalpojumu paredzamo vērtību un to piešķiršanas nosacījumus. Sarunu procedūru var piemērot triju gadu laikā no sākotnējā iepirkuma līguma noslēgšanas.</t>
  </si>
  <si>
    <t>Līgumsumma milj. (EUR) bez PVN</t>
  </si>
  <si>
    <t>Sarunu procedūras pamatojums</t>
  </si>
  <si>
    <t>8.panta 7.daļas 1.p.</t>
  </si>
  <si>
    <t>8.panta 7.daļas 2.b) p.</t>
  </si>
  <si>
    <t>8.panta 7.daļas 2.c) p.</t>
  </si>
  <si>
    <t>8.panta 7.daļas 3.p.</t>
  </si>
  <si>
    <t>8.panta 7.daļas 4.p.</t>
  </si>
  <si>
    <t>8.panta 7.daļas 5.p.</t>
  </si>
  <si>
    <t>8.panta 7.daļas 8.p.</t>
  </si>
  <si>
    <t>8.panta 7.daļas 9.p.</t>
  </si>
  <si>
    <t>45000000-7</t>
  </si>
  <si>
    <t>Celtniecības darbi.</t>
  </si>
  <si>
    <t>03000000-1</t>
  </si>
  <si>
    <t>Lauksaimniecības, saimniecības, zivsaimniecības, mežsaimniecības un saistītā produkcija.</t>
  </si>
  <si>
    <t>CPV kods</t>
  </si>
  <si>
    <t>CPV koda atšifrējums</t>
  </si>
  <si>
    <t>09000000-3</t>
  </si>
  <si>
    <t>Naftas produkti, degviela, elektroenerģija un pārējie enerģijas avoti.</t>
  </si>
  <si>
    <t>14000000-1</t>
  </si>
  <si>
    <t>Raktuvju, parasto metālu un saistītā produkcija.</t>
  </si>
  <si>
    <t>15000000-8</t>
  </si>
  <si>
    <t>Pārtikas produkti, dzērieni, tabaka un saistītā produkcija.</t>
  </si>
  <si>
    <t>16000000-5</t>
  </si>
  <si>
    <t>Lauksaimniecības tehnika.</t>
  </si>
  <si>
    <t>18000000-9</t>
  </si>
  <si>
    <t>Apģērbi, apavi, bagāžas somas un aksesuāri.</t>
  </si>
  <si>
    <t>19000000-6</t>
  </si>
  <si>
    <t>Āda un audumi, plastmasas materiāli un gumija.</t>
  </si>
  <si>
    <t>22000000-0</t>
  </si>
  <si>
    <t>Iespieddarbi un saistītie izdevumi.</t>
  </si>
  <si>
    <t>24000000-4</t>
  </si>
  <si>
    <t>Ķīmiskie produkti.</t>
  </si>
  <si>
    <t>30000000-9</t>
  </si>
  <si>
    <t>Biroja un skaitļošanas tehnika, aprīkojums un piederumi, izņemot mēbeles un programmatūru.</t>
  </si>
  <si>
    <t>31000000-6</t>
  </si>
  <si>
    <t>Elektriskie mehānismi, aparāti, iekārtas un palīgmateriāli; apgaismojums.</t>
  </si>
  <si>
    <t>32000000-3</t>
  </si>
  <si>
    <t>Radio, televīzijas, komunikāciju, telekomunikāciju un saistītās iekārtas un aparāti.</t>
  </si>
  <si>
    <t>33000000-0</t>
  </si>
  <si>
    <t>Medicīniskās ierīces, ārstniecības vielas un personiskās higiēnas preces.</t>
  </si>
  <si>
    <t>34000000-7</t>
  </si>
  <si>
    <t>Transporta iekārtas un palīgiekārtas transportēšanai.</t>
  </si>
  <si>
    <t>35000000-4</t>
  </si>
  <si>
    <t>Drošības, ugunsdzēsības, policijas un aizsardzības aprīkojums.</t>
  </si>
  <si>
    <t>38000000-5</t>
  </si>
  <si>
    <t>Laboratorijas, optiskās un precīzijas ierīces (izņemot brilles).</t>
  </si>
  <si>
    <t>39000000-2</t>
  </si>
  <si>
    <t>Mēbeles (arī biroja mēbeles), mēbelējums, mājsaimniecības ierīces (izņemot apgaismojumu) un tīrīšanas produkti.</t>
  </si>
  <si>
    <t>42000000-6</t>
  </si>
  <si>
    <t>Ražošanas iekārtas.</t>
  </si>
  <si>
    <t>43000000-3</t>
  </si>
  <si>
    <t>Kalnrūpniecības iekārtas, iekārtas darbiem karjeros un būvniecības aprīkojums.</t>
  </si>
  <si>
    <t>44000000-0</t>
  </si>
  <si>
    <t>Būvkonstrukcijas un materiāli, būvniecības palīgmateriāli (izņemot elektroierīces).</t>
  </si>
  <si>
    <t>48000000-8</t>
  </si>
  <si>
    <t>Programmatūras pakotne un informācijas sistēmas.</t>
  </si>
  <si>
    <t>50000000-5</t>
  </si>
  <si>
    <t>Remonta un apkopes pakalpojumi.</t>
  </si>
  <si>
    <t>60000000-8</t>
  </si>
  <si>
    <t>Transporta pakalpojumi (izņemot atkritumu transportu).</t>
  </si>
  <si>
    <t>63000000-9</t>
  </si>
  <si>
    <t>Ar transportu saistītie pakalpojumi un palīgpakalpojumi; ceļojumu aģentūru pakalpojumi.</t>
  </si>
  <si>
    <t>64000000-6</t>
  </si>
  <si>
    <t>Pasta un telekomunikāciju pakalpojumi.</t>
  </si>
  <si>
    <t>66000000-0</t>
  </si>
  <si>
    <t>Finanšu un apdrošināšanas pakalpojumi.</t>
  </si>
  <si>
    <t>70000000-1</t>
  </si>
  <si>
    <t>Nekustamā īpašuma pakalpojumi.</t>
  </si>
  <si>
    <t>71000000-8</t>
  </si>
  <si>
    <t>Arhitektūras, būvniecības, inženiertehniskie un pārbaudes pakalpojumi.</t>
  </si>
  <si>
    <t>72000000-5</t>
  </si>
  <si>
    <t>IT pakalpojumi konsultēšana, programmatūras izstrāde, internets un atbalsts.</t>
  </si>
  <si>
    <t>73000000-2</t>
  </si>
  <si>
    <t>Pētniecības un izstrādes pakalpojumi un saistītie konsultāciju pakalpojumi.</t>
  </si>
  <si>
    <t>77000000-0</t>
  </si>
  <si>
    <t>Lauksaimniecības, mežsaimniecības, dārzkopības, akvakultūras un biškopības pakalpojumi.</t>
  </si>
  <si>
    <t>79000000-4</t>
  </si>
  <si>
    <t>Uzņēmējdarbības pakalpojumi: tiesības, tirgzinība, konsultēšana, darbinieku vervēšana, iespiešana un drošība.</t>
  </si>
  <si>
    <t>85000000-9</t>
  </si>
  <si>
    <t>Veselības un sociālie pakalpojumi.</t>
  </si>
  <si>
    <t>90000000-7</t>
  </si>
  <si>
    <t>Notekūdeņu, atkritumu, tīrīšanas un vides pakalpojumi.</t>
  </si>
  <si>
    <t>92000000-1</t>
  </si>
  <si>
    <t>Atpūtas, kultūras un sporta pakalpojumi.</t>
  </si>
  <si>
    <t>98000000-3</t>
  </si>
  <si>
    <t>Citi kopienas, sociālie un personālie pakalpojumi.</t>
  </si>
  <si>
    <t>37000000-8</t>
  </si>
  <si>
    <t>Mūzikas instrumenti, sporta preces, spēles, rotaļlietas, amatniecības izstrādājumi, mākslas priekšmeti un piederumi.</t>
  </si>
  <si>
    <t>55000000-0</t>
  </si>
  <si>
    <t>Viesnīcu, restorānu un mazumtirdzniecības pakalpojumi.</t>
  </si>
  <si>
    <t>80000000-4</t>
  </si>
  <si>
    <t>Izglītības un mācību pakalpojumi.</t>
  </si>
  <si>
    <t>51000000-9</t>
  </si>
  <si>
    <t>Uzstādīšanas pakalpojumi (izņemot programmatūru).</t>
  </si>
  <si>
    <t>65000000-3</t>
  </si>
  <si>
    <t>Komunālie pakalpojumi.</t>
  </si>
  <si>
    <t>Iepirkumu virs ES līgumcenu sliekšņa sadalījums pa CPV kodu grupām</t>
  </si>
  <si>
    <t>CPV kodu grupas, kurās iepirkumā ir uzvarējis ārvalstnieks, pēc līgumsummas</t>
  </si>
  <si>
    <t>Līgumsumma ar ārvalstniekiem (EUR bez PVN)</t>
  </si>
  <si>
    <t>Kopējā līgumsumma (EUR bez PVN)</t>
  </si>
  <si>
    <t>Pavisam kopā:</t>
  </si>
  <si>
    <t>5_virs_ārvalstu_piegādātāji</t>
  </si>
  <si>
    <t>Piegādātāju valstiskā piederība</t>
  </si>
  <si>
    <t>Līgumu un vispārīgo vienošanos skaits</t>
  </si>
  <si>
    <t>Līgumsumma (EUR bez PVN)</t>
  </si>
  <si>
    <t>Iepirkumu virs ES sliekšņa līgumu un vispārīgo vienošanos skaits un līgumsumma pēc piegādātāju valstiskās piederības</t>
  </si>
  <si>
    <t>Latvija</t>
  </si>
  <si>
    <t>Amerikas Savienotās Valstis</t>
  </si>
  <si>
    <t>Austrija</t>
  </si>
  <si>
    <t>Azerbaidžāna</t>
  </si>
  <si>
    <t>Čehija</t>
  </si>
  <si>
    <t>Dānija</t>
  </si>
  <si>
    <t>Francija</t>
  </si>
  <si>
    <t>Igaunija</t>
  </si>
  <si>
    <t>Itālija</t>
  </si>
  <si>
    <t>Īrija</t>
  </si>
  <si>
    <t>Lielbritānija</t>
  </si>
  <si>
    <t>Lietuva</t>
  </si>
  <si>
    <t>Malta</t>
  </si>
  <si>
    <t>Nīderlande</t>
  </si>
  <si>
    <t>Norvēģija</t>
  </si>
  <si>
    <t>Polija</t>
  </si>
  <si>
    <t>Somija</t>
  </si>
  <si>
    <t>Spānija</t>
  </si>
  <si>
    <t>Šveice</t>
  </si>
  <si>
    <t>Vācija</t>
  </si>
  <si>
    <t>Zviedrija</t>
  </si>
  <si>
    <t>Piegādātāji</t>
  </si>
  <si>
    <t>no Latvijas</t>
  </si>
  <si>
    <t>no citas Eiropas Savienības valsts</t>
  </si>
  <si>
    <t>no citas valsts</t>
  </si>
  <si>
    <t>Termini pārskatu apkopojumā lietoti un formulēti atbilstoši Publisko iepirkumu likumam.</t>
  </si>
  <si>
    <t>Pārskatu apkopojuma metodoloģija</t>
  </si>
  <si>
    <t>Piegāde (skaits)</t>
  </si>
  <si>
    <t>Piegāde (līgumsumma)</t>
  </si>
  <si>
    <t>Būvdarbi (līgumsumma)</t>
  </si>
  <si>
    <t>Pakalpojumi (līgumsumma)</t>
  </si>
  <si>
    <t>Būvdarbi (skaits)</t>
  </si>
  <si>
    <t>Pakalpojumi (skaits)</t>
  </si>
  <si>
    <t>Kopējais iepirkumu skaits pēc iepirkumu veida</t>
  </si>
  <si>
    <t>Kopējā līgumcena (EUR bez PVN) pēc iepirkumu veida</t>
  </si>
  <si>
    <t>Iepirkumu virs ES līgumcenu sliekšņa dinamika no 2014.gada līdz 2017.gadam</t>
  </si>
  <si>
    <t>No Latvijas</t>
  </si>
  <si>
    <t>No citas ES valsts</t>
  </si>
  <si>
    <t>No citas valsts</t>
  </si>
  <si>
    <t>Piegādātāju valstiskā piederība (kopējā līgumsumma - milj.EUR bez PVN)</t>
  </si>
  <si>
    <t>Īpatsvars attiecībā pret 2016.gadu (%)</t>
  </si>
  <si>
    <t>Īpatsvars attiecībā pret 2015.gadu (%)</t>
  </si>
  <si>
    <t>Īpatsvars attiecībā pret 2014.gadu (%)</t>
  </si>
  <si>
    <t>Sarunu procedūras</t>
  </si>
  <si>
    <t>3. Faktiskās izmaksas</t>
  </si>
  <si>
    <t>Mērķis - sniegt informāciju par valstī notiekošajiem procesiem publisko iepirkumu jomā, atklājot pasūtītāju veikto iepirkumu rezultātus 2017.gadā.
Uzdevums - apkopot un vizualizēt (tabulās un diagrammās) statistisko informāciju par publiskajiem iepirkumiem, apkopojuma saturā iekļaujot un analizējot datus par pasūtītāju veiktajiem iepirkumiem, to rezultātā noslēgtajiem būvdarbu, piegādes un/vai pakalpojumu līgumiem un to līgumu summām (iepirkumi virs ES līgumcenu sliekšņa, likuma piemērošanas izņēmumi (3. un 5. panta noteiktajā kārtībā), kā arī faktiski izlietotie naudas līdzekļi).</t>
  </si>
  <si>
    <t>Statistikas pārskatu pieprasījuma mērķis ir iegūt kvalitatīvus datus par valstī notiekošajiem publiskajiem iepirkumiem un atbilstoši sistematizēt oficiālās statistikas par iepirkumiem Latvijā analīzes procesu. Publikāciju vadības sistēmā iesniegto gada pārskatu datu pārbaude - no 2018.gada 1.aprīļa līdz 2018.gada okobrim.
Datu labošana un precizēšana, statistikas pārskatu apkopojuma sagatavošana - no 2018.gada aprīļa līdz 2018.gada decembrim.</t>
  </si>
  <si>
    <t>Statistikas datu avots - pasūtītāju iesniegtie pārskati par 2017.gadā veiktajiem iepirkumiem un to noslēgtajām līgumu summām (1383 iesniegti pārskati Nr.1-PIL - Publisko iepirkumu gada pārskats, no kuriem šajā kopsavilkumā iekļauts 1381 pārskats).</t>
  </si>
  <si>
    <t>Sākotnēji tiek izteikta skaitliskā informācija par iepirkumu skaitu, noslēgtajiem līgumiem un vispārīgajām vienošanām un līgumu summām, tad izteiktas skaitliskās attiecības pret  iepriekšējo gadu un noteiktās iepirkumu grupās (pēc iepirkuma veida, iepirkumu nomenklatūras (CPV), piemērotās procedūras un valstiskās piederības), kā arī dinamika. Galvenie statistikas pārskata rādītāji - iepirkumu skaits, noslēgtie līgumi un vispārīgās vienošanās un to līgumu summa. Dati par publiskajiem iepirkumiem ir publiski pieejama informācija, kas pārskatu apkopojumā tiek izteikta pēc publiski pieejamas informācijas principa. Pārskatu apkopojums nesatur konfidenciālu vai ierobežota satura informāciju. Iepirkumu skaita un līgumu summu izmaiņu analīzei 2017.gada pārskatā izmantoti dati arī no iepriekšējo gadu Iepirkumu uzraudzības biroja statistikas pārskatiem un Publikāciju vadības sistēmas.</t>
  </si>
  <si>
    <t>6.Secinājumi</t>
  </si>
  <si>
    <t>6_secinājumi</t>
  </si>
  <si>
    <t>Secinājumi</t>
  </si>
  <si>
    <t>1.</t>
  </si>
  <si>
    <t>2.</t>
  </si>
  <si>
    <t>3.</t>
  </si>
  <si>
    <t>4.</t>
  </si>
  <si>
    <t>5.</t>
  </si>
  <si>
    <t>6.</t>
  </si>
  <si>
    <t>7.</t>
  </si>
  <si>
    <t>8.</t>
  </si>
  <si>
    <t>9.</t>
  </si>
  <si>
    <t>10.</t>
  </si>
  <si>
    <t xml:space="preserve">Publikāciju vadības sistēmā 2017.gadā ir iesniegti 1383 publisko iepirkumu gada pārskati (309 pārskati valsts sektorā, 1074 pārskati pašvaldību sektorā), no kuriem 1381 (308 pārskati valsts sektorā, 1073 pārskati pašvaldību sektorā) pārskats ir apstiprināts. Salīdzinot ar 2016.gadu, 2017.gadā statistikas pārskatu skaits pieaudzis par 7 jeb 0,5%. </t>
  </si>
  <si>
    <t>Publisko iepirkumu likuma 3.panta izņēmumi norādīti 90 pārskatos (47 pārskati valsts sektorā, 43 pārskati pašvaldību sektorā), 5.panta izņēmumi - 173 pārskatos (76 pārskati valsts sektorā, 97 pārskati pašvaldību sektorā), savukārt iepirkumi virs ES līgumcenu sliekšņa - 215 pārskatos (107 pārskati valsts sektorā, 108 pārskati pašvaldību sektorā).</t>
  </si>
  <si>
    <t>2017.gadā noslēgti 12 399 līgumi un 760 vispārīgās vienošanās par kopējo summu 1 850 652 369 EUR, no tiem 1 695 920 717 EUR ir par iepirkumiem virs ES līgumcenu sliekšņa (2191 līgums un 760 vispārīgās vienošanās), kas ir par 45,2% vairāk, nekā 2016.gadā, savukārt 154 731 652 EUR ir par iepirkumiem, piemērojot likuma izņēmumus (10 208 līgumi), kas ir par 25,8% vairāk, nekā 2016.gadā.</t>
  </si>
  <si>
    <t>Nr.p.k.</t>
  </si>
  <si>
    <t>Pārskata sagatavotājs</t>
  </si>
  <si>
    <t>TOP 5 pārskatu sagatavotāji ar lielāko iepirkumu virs ES līgumcenu sliekšņa skaitu</t>
  </si>
  <si>
    <t>Valsts sektorā</t>
  </si>
  <si>
    <t>TOP 5 pārskatu sagatavotāji ar lielāko iepirkumu virs ES līgumcenu sliekšņa kopējo līgumsummu</t>
  </si>
  <si>
    <t>Pašvaldību sektorā</t>
  </si>
  <si>
    <t>Pasūtītājs</t>
  </si>
  <si>
    <t>TOP 5 lielākie iepirkumi virs ES līgumcenu sliekšņa pēc līgumsummas valsts sektorā</t>
  </si>
  <si>
    <t>Iepirkuma nosaukums</t>
  </si>
  <si>
    <t>TOP 5 lielākie iepirkumi virs ES līgumcenu sliekšņa pēc līgumsummas pašvaldību sektorā</t>
  </si>
  <si>
    <t>VSIA „Paula Stradiņa klīniskā universitātes slimnīca”</t>
  </si>
  <si>
    <t>VAS Latvijas Valsts ceļi</t>
  </si>
  <si>
    <t>Valsts aizsardzības militāro objektu un iepirkumu centrs</t>
  </si>
  <si>
    <t>Nodrošinājuma valsts aģentūra</t>
  </si>
  <si>
    <t>AS "Latvijas valsts meži"</t>
  </si>
  <si>
    <t>SIA Rīgas namu pārvaldnieks</t>
  </si>
  <si>
    <t>Jūrmalas pilsētas dome</t>
  </si>
  <si>
    <t>Sabiedrība ar ierobežotu atbildību "Rīgas meži"</t>
  </si>
  <si>
    <t>Daugavpils pilsētas dome</t>
  </si>
  <si>
    <t>SIA "Daugavpils reģionālā slimnīca"</t>
  </si>
  <si>
    <t>Liepājas pilsētas pašvaldība</t>
  </si>
  <si>
    <t>Rīgas domes Informācijas tehnoloģiju centrs</t>
  </si>
  <si>
    <t>Rīgas domes Izglītības, kultūras un sporta departaments</t>
  </si>
  <si>
    <t>Rīgas domes Plānošanas, iepirkumu un kontroles nodaļa</t>
  </si>
  <si>
    <t>Rīgas pašvaldības aģentūra "Rīgas gaisma"</t>
  </si>
  <si>
    <t>SIA "Rīgas 1.slimnīca"</t>
  </si>
  <si>
    <t>Jelgavas novada pašvaldība</t>
  </si>
  <si>
    <t>SIA "Liepājas reģionālā slimnīca"</t>
  </si>
  <si>
    <t>SIA "Ziemeļkurzemes reģionālā slimnīca"</t>
  </si>
  <si>
    <t>Ventspils pilsētas pašvaldības iestāde "Komunālā pārvalde"</t>
  </si>
  <si>
    <t>Valsts reģionālās attīstības aģentūra</t>
  </si>
  <si>
    <t>VAS "Latvijas valsts radio un televīzijas centrs"</t>
  </si>
  <si>
    <t>Rīgas domes Īpašuma departaments</t>
  </si>
  <si>
    <t>Rīgas pašvaldības sabiedrība ar ierobežotu atbildību "Rīgas satiksme"</t>
  </si>
  <si>
    <t>Rēzeknes pilsētas dome</t>
  </si>
  <si>
    <t>Mežizstrādes pakalpojumu sniegšana, izstrādājot krājas kopšanas un galvenās cirtes 2017.- 2021.gadā, slēdzot vispārīgo vienošanos (77210000-5)</t>
  </si>
  <si>
    <t>Mežizstrādes pakalpojumu sniegšana, izstrādājot krājas kopšanas un galvenās cirtes (77210000-5)</t>
  </si>
  <si>
    <t>Par medikamentu piegādi Elektronisko iepirkumu sistēmas dalībniekiem (33600000-6, 33000000-0)</t>
  </si>
  <si>
    <t>Noguldījumu pakalpojumi (66112000-8)</t>
  </si>
  <si>
    <t>Medikamentu piegāde (33600000-6)</t>
  </si>
  <si>
    <t>SIA "Rīgas Austrumu klīniskā universitātes slimnīca"</t>
  </si>
  <si>
    <t>Mežaparka Lielās estrādes pārbūves 1. kārta Ostas prospektā 11, Rīgā (45000000-7)</t>
  </si>
  <si>
    <t>Siltumapgādes sistēmu tehniskā apkope (45220000-5, 50510000-3)</t>
  </si>
  <si>
    <t>Par tiesībām noslēgt vispārīgo vienošanos par automašīnu piegādi (34100000-8)</t>
  </si>
  <si>
    <t>Rīgas pilsētas ielu seguma periodiskās atjaunošanas darbi (45233251-3)</t>
  </si>
  <si>
    <t>Rīgas domes Satiksmes departaments</t>
  </si>
  <si>
    <t>Olimpiskā centra Rēzekne Sporta arēnas būvniecība (45000000-7)</t>
  </si>
  <si>
    <t>2017.gadā lielāko noslēgto līgumu summas īpatsvaru veido iepirkumi, kas veikti virs ES līgumcenu sliekšņa - 91,6% no kopējās noslēgtās līgumu summas, savukārt iepirkumi, piemērojot likuma izņēmumus - 8,4% no kopējās noslēgto līgumu summas.</t>
  </si>
  <si>
    <t>Skaita ziņā iepirkumiem virs ES līgumcenu sliekšņa 2017.gadā saglabājas iepriekšējā gada tendence, lielāko īpatsvaru veido piegādes iepirkumi - 462 (skaits attiecībā pret 2016.gadu palielinājies par 60 iepirkumiem jeb 14,9%), kas veido 53,9% īpatsvaru no kopējā iepirkumu skaita, tad seko pakalpojumu iepirkumi - 371 (skaits attiecībā pret 2016.gadu ir palielinājies par 91 iepirkumu jeb 32,5%) jeb 43,3% no kopējā iepirkumu skaita, un būvdarbu iepirkumi - 24 (skaits attiecībā pret 2016.gadu nav mainījies) jeb 2,8% no kopējā iepirkumu skaita.</t>
  </si>
  <si>
    <t>Līgumsummu ziņā iepirkumiem virs ES līgumcenu sliekšņa 2017.gadā saglabājas iepriekšējā gada tendence, lielāko noslēgto līgumu summu īpatsvaru veido pakalpojumu iepirkumi - 820,8 milj.EUR (summa attiecībā pret 2016.gadu palielinājusies par 462,8 milj. EUR jeb 129,2%), kas veido 48,4% īpatsvaru no kopējās noslēgtās līgumu summas, tad seko piegāžu iepirkumi - 622,6 milj.EUR (summa attiecībā pret 2016.gadu ir palielinājusies par 74,0 milj.EUR jeb 13,5%) jeb 36,7% no kopējās noslēgtās līgumu summas, un būvdarbu iepirkumi - 252,5 milj.EUR (summa samazinājusies par 8,5 milj.EUR jeb 3,3%) jeb 14,9% īpatsvars no kopējās noslēgtās līgumu summas.</t>
  </si>
  <si>
    <t>2017.gadā par iepirkumiem virs ES līgumcenu sliekšņa valsts sektorā noslēgti 1 457 līgumi un 426 vispārīgās vienošanās par kopējo līgumsummu 1 371 431 349 EUR , savukārt pašvaldību sektorā noslēgti 734 līgumi un 334 vispārīgās vienošanās par kopējo līgumsummu 324 489 368 EUR.</t>
  </si>
  <si>
    <t>11.</t>
  </si>
  <si>
    <t>12.</t>
  </si>
  <si>
    <t>13.</t>
  </si>
  <si>
    <t>14.</t>
  </si>
  <si>
    <t>2017.gadā par iepirkumiem, piemērojot likuma izņēmumus, valsts sektorā ir noslēgti 7 459 līgumi par kopējo līgumsummu 142 535 709 EUR, savukārt pašvaldību sektorā noslēgti 2 749 līgumi par kopējo līgumsummu 12 195 943 EUR.</t>
  </si>
  <si>
    <t>Veicot 857 iepirkumus virs ES līgumcenu sliekšņa, piemēroti 702 atklāti konkursi, 135 sarunu procedūras, t.sk. 9 konkursa procedūras ar sarunām, 18 slēgti konkursi, 1 metu konkurss un 1 konkursa dialogs. Inovācijas partnerības procedūra 2017.gadā netika piemērota. Salīdzinot ar 2016.gadu, 2017.gadā atklāto konkursu skaits palielinājies par 174 procedūrām jeb 33,0%, arī sarunu procedūru skaits 2017.gadā palielinājies par 33 procedūrām jeb 32,4% un slēgtu konkursu skaits palielinājies par 2 procedūrām jeb 12,5%. Metu konkurss un konkursa dialogs 2016.gadā netika piemērots.</t>
  </si>
  <si>
    <t>2017.gadā virs ES līgumcenu sliekšņa lielāko noslēgto līgumu summu par veiktajiem iepirkumiem CPV pamatkodu grupās veido lauksaimniecības, mežsaimniecības, dārzkopības, akvakultūras un biškopības pakalpojumi (CPV 77000000-0) - 305,6 milj. EUR. Otru lielāko līgumu summu veido medicīniskās ierīces, ārstniecības vielas un personiskās higiēnas preces (CPV 33000000-0) - 292,5 milj. EUR. Tad seko celtniecības darbi (CPV 45000000-7) - 252,5 milj. EUR. 2016.gadā virs ES līgumcenu sliekšņa lielāko noslēgto līgumu summu par veiktajiem iepirkumiem veidoja celtniecības darbi (CPV 45000000-7) - 261,0 milj. EUR.</t>
  </si>
  <si>
    <t>2017.gadā no 270 noslēgtajiem līgumiem un vispārīgajām vienošanām virs ES līgumcenu sliekšņa 2 841 līgums un vispārīgā vienošanās (96,3% no kopējā skaita) ir noslēgts ar Latvijas piegādātājiem par 1 648,2 milj. EUR (97,2% no kopējās noslēgtās līgumu summas), 97 līgumi un vispārīgās vienošanās (3,3% no kopējā skaita) ir noslēgti ar piegādātājiem no citām Eiropas Savienības valstīm par 34,3 milj. EUR (2,0% no kopējās noslēgtās līgumu summas) un 13 līgumi un vispārīgās vienošanās (0,4% no kopējā skaita) ir noslēgti ar piegādātājiem no citām valstīm par 13,4 milj. EUR (jeb 0,8% no kopējās noslēgtās līgumu summas).</t>
  </si>
  <si>
    <t xml:space="preserve">Publisko iepirkumu likuma apjomīgāko vispārīgo vienošanos virs ES līgumcenu sliekšņa slēgusi AS "Latvijas valsts meži" pakalpojumu iepirkumā "Mežizstrādes pakalpojumu sniegšana, izstrādājot krājas kopšanas un galvenās cirtes 2017.- 2021.gadā, slēdzot vispārīgo vienošanos (CPV 77210000-5)" par 128 milj. EUR. Bet lielākā iepirkumu virs ES līgumcenu sliekšņa veicēja (kopā 62 iepirkumi) ir Nodrošinājuma valsts aģentūra. </t>
  </si>
  <si>
    <t>2017.gadā par iepirkumiem faktiski izlietoti 2 728,3 milj. EUR, t.sk. 74,8 milj. EUR ir par maksājumiem, izmantojot elektronisko iepirkumu sistēmu (EIS). Valsts sektorā 2017.gadā faktiski izlietoti 1 521,6 milj. EUR (56,2 milj. EUR - EIS maksājumi), savukārt pašvaldību sektorā - 1 206,7 milj. EUR (18,6 milj. EUR - EIS maksājumi). Salīdzinot ar 2016.gadu, faktiski izlietotie naudas līdzekļi ir palielinājušies par 362,5 EUR jeb 15,3%, t.sk. EIS maksājumi palielinājušies par 13,1 milj. EUR jeb 21,3%.</t>
  </si>
  <si>
    <t>2017.gadā veiktas 857 iepirkuma procedūras, kas ir par 21,4% vairāk, nekā 2016.gadā. No tām 594 procedūras veiktas valsts sektorā, bet 263 - pašvaldību sektorā.</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</si>
</sst>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0"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i/>
      <sz val="11"/>
      <color theme="1"/>
      <name val="Calibri"/>
      <family val="2"/>
      <charset val="186"/>
      <scheme val="minor"/>
    </font>
    <font>
      <sz val="10"/>
      <color indexed="8"/>
      <name val="Arial"/>
      <family val="2"/>
      <charset val="186"/>
    </font>
    <font>
      <b/>
      <sz val="11"/>
      <color theme="6" tint="-0.499984740745262"/>
      <name val="Calibri"/>
      <family val="2"/>
      <charset val="186"/>
      <scheme val="minor"/>
    </font>
    <font>
      <b/>
      <sz val="11"/>
      <color theme="8" tint="-0.249977111117893"/>
      <name val="Calibri"/>
      <family val="2"/>
      <charset val="186"/>
      <scheme val="minor"/>
    </font>
    <font>
      <b/>
      <sz val="11"/>
      <color theme="7" tint="-0.249977111117893"/>
      <name val="Calibri"/>
      <family val="2"/>
      <charset val="186"/>
      <scheme val="minor"/>
    </font>
    <font>
      <b/>
      <sz val="11"/>
      <color theme="2" tint="-0.499984740745262"/>
      <name val="Calibri"/>
      <family val="2"/>
      <charset val="186"/>
      <scheme val="minor"/>
    </font>
    <font>
      <b/>
      <sz val="10"/>
      <color theme="1"/>
      <name val="Calibri"/>
      <family val="2"/>
      <charset val="186"/>
      <scheme val="minor"/>
    </font>
    <font>
      <sz val="8"/>
      <color theme="1"/>
      <name val="Calibri"/>
      <family val="2"/>
      <charset val="186"/>
      <scheme val="minor"/>
    </font>
    <font>
      <sz val="10"/>
      <color theme="1"/>
      <name val="Calibri"/>
      <family val="2"/>
      <charset val="186"/>
      <scheme val="minor"/>
    </font>
    <font>
      <sz val="10"/>
      <color rgb="FF000000"/>
      <name val="Calibri"/>
      <family val="2"/>
      <charset val="186"/>
      <scheme val="minor"/>
    </font>
    <font>
      <sz val="11"/>
      <color rgb="FF000000"/>
      <name val="Calibri"/>
      <family val="2"/>
      <charset val="186"/>
      <scheme val="minor"/>
    </font>
    <font>
      <b/>
      <sz val="11"/>
      <color rgb="FF000000"/>
      <name val="Calibri"/>
      <family val="2"/>
      <charset val="186"/>
      <scheme val="minor"/>
    </font>
    <font>
      <sz val="11"/>
      <name val="Calibri"/>
      <family val="2"/>
      <charset val="186"/>
      <scheme val="minor"/>
    </font>
    <font>
      <b/>
      <sz val="11"/>
      <name val="Calibri"/>
      <family val="2"/>
      <charset val="186"/>
      <scheme val="minor"/>
    </font>
    <font>
      <b/>
      <sz val="11"/>
      <color theme="9" tint="-0.249977111117893"/>
      <name val="Calibri"/>
      <family val="2"/>
      <charset val="186"/>
      <scheme val="minor"/>
    </font>
    <font>
      <sz val="11"/>
      <color theme="8" tint="-0.249977111117893"/>
      <name val="Calibri"/>
      <family val="2"/>
      <charset val="186"/>
      <scheme val="minor"/>
    </font>
  </fonts>
  <fills count="29">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rgb="FF92D050"/>
        <bgColor indexed="64"/>
      </patternFill>
    </fill>
    <fill>
      <patternFill patternType="solid">
        <fgColor rgb="FFFFFFD1"/>
        <bgColor indexed="64"/>
      </patternFill>
    </fill>
    <fill>
      <patternFill patternType="solid">
        <fgColor rgb="FFCCCCFF"/>
        <bgColor indexed="64"/>
      </patternFill>
    </fill>
    <fill>
      <patternFill patternType="solid">
        <fgColor rgb="FF9999FF"/>
        <bgColor indexed="64"/>
      </patternFill>
    </fill>
    <fill>
      <patternFill patternType="solid">
        <fgColor rgb="FF9966FF"/>
        <bgColor indexed="64"/>
      </patternFill>
    </fill>
    <fill>
      <patternFill patternType="solid">
        <fgColor rgb="FF9933FF"/>
        <bgColor indexed="64"/>
      </patternFill>
    </fill>
    <fill>
      <patternFill patternType="solid">
        <fgColor theme="9" tint="0.79998168889431442"/>
        <bgColor indexed="64"/>
      </patternFill>
    </fill>
    <fill>
      <patternFill patternType="solid">
        <fgColor rgb="FFFFCC66"/>
        <bgColor indexed="64"/>
      </patternFill>
    </fill>
    <fill>
      <patternFill patternType="solid">
        <fgColor rgb="FFFFCC00"/>
        <bgColor indexed="64"/>
      </patternFill>
    </fill>
    <fill>
      <patternFill patternType="solid">
        <fgColor rgb="FFFF9900"/>
        <bgColor indexed="64"/>
      </patternFill>
    </fill>
    <fill>
      <patternFill patternType="solid">
        <fgColor rgb="FFCC99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rgb="FF3366CC"/>
        <bgColor indexed="64"/>
      </patternFill>
    </fill>
    <fill>
      <patternFill patternType="solid">
        <fgColor rgb="FFCCECFF"/>
        <bgColor indexed="64"/>
      </patternFill>
    </fill>
    <fill>
      <patternFill patternType="solid">
        <fgColor rgb="FF7BD5F5"/>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66FFFF"/>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5" fillId="0" borderId="0" applyNumberFormat="0" applyFill="0" applyProtection="0"/>
  </cellStyleXfs>
  <cellXfs count="266">
    <xf numFmtId="0" fontId="0" fillId="0" borderId="0" xfId="0"/>
    <xf numFmtId="0" fontId="3" fillId="0" borderId="0" xfId="0" applyFont="1"/>
    <xf numFmtId="0" fontId="2" fillId="0" borderId="0" xfId="0" applyFont="1"/>
    <xf numFmtId="0" fontId="0" fillId="0" borderId="0" xfId="0"/>
    <xf numFmtId="0" fontId="2" fillId="0" borderId="0" xfId="0" applyFont="1"/>
    <xf numFmtId="0" fontId="0" fillId="2" borderId="1" xfId="0" applyFill="1" applyBorder="1"/>
    <xf numFmtId="0" fontId="0" fillId="0" borderId="1" xfId="0" applyBorder="1" applyAlignment="1">
      <alignment horizontal="left" vertical="center"/>
    </xf>
    <xf numFmtId="0" fontId="0" fillId="0" borderId="1" xfId="0" applyBorder="1" applyAlignment="1">
      <alignment horizontal="left" vertical="center" wrapText="1"/>
    </xf>
    <xf numFmtId="0" fontId="6" fillId="0" borderId="0" xfId="0" applyFont="1"/>
    <xf numFmtId="0" fontId="7" fillId="0" borderId="0" xfId="0" applyFont="1"/>
    <xf numFmtId="0" fontId="8" fillId="0" borderId="0" xfId="0" applyFont="1"/>
    <xf numFmtId="0" fontId="9" fillId="0" borderId="0" xfId="0" applyFont="1"/>
    <xf numFmtId="0" fontId="0" fillId="0" borderId="0" xfId="0"/>
    <xf numFmtId="3" fontId="0" fillId="0" borderId="0" xfId="0" applyNumberFormat="1"/>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xf>
    <xf numFmtId="0" fontId="11" fillId="2" borderId="1" xfId="0" applyFont="1" applyFill="1" applyBorder="1" applyAlignment="1">
      <alignment horizontal="center" vertical="center" wrapText="1"/>
    </xf>
    <xf numFmtId="0" fontId="12" fillId="0" borderId="1" xfId="1"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3" fontId="10" fillId="0" borderId="1" xfId="0" applyNumberFormat="1" applyFont="1" applyBorder="1" applyAlignment="1">
      <alignment horizontal="center"/>
    </xf>
    <xf numFmtId="10" fontId="12" fillId="0" borderId="1" xfId="1" applyNumberFormat="1" applyFont="1" applyBorder="1" applyAlignment="1">
      <alignment horizontal="center" vertical="center" wrapText="1"/>
    </xf>
    <xf numFmtId="3" fontId="12" fillId="0" borderId="1" xfId="1" applyNumberFormat="1" applyFont="1" applyBorder="1" applyAlignment="1">
      <alignment horizontal="center" vertical="center" wrapText="1"/>
    </xf>
    <xf numFmtId="3" fontId="10" fillId="0" borderId="1" xfId="1" applyNumberFormat="1" applyFont="1" applyBorder="1" applyAlignment="1">
      <alignment horizontal="center" vertical="center" wrapText="1"/>
    </xf>
    <xf numFmtId="3" fontId="12" fillId="0" borderId="1" xfId="1" applyNumberFormat="1" applyFont="1" applyBorder="1" applyAlignment="1">
      <alignment horizontal="center" vertical="center"/>
    </xf>
    <xf numFmtId="0" fontId="12" fillId="0" borderId="1" xfId="1" applyNumberFormat="1" applyFont="1" applyBorder="1" applyAlignment="1">
      <alignment horizontal="center" vertical="center"/>
    </xf>
    <xf numFmtId="10" fontId="12" fillId="0" borderId="1" xfId="1" applyNumberFormat="1" applyFont="1" applyBorder="1" applyAlignment="1">
      <alignment horizontal="center" vertical="center"/>
    </xf>
    <xf numFmtId="3" fontId="10" fillId="0" borderId="1" xfId="1" applyNumberFormat="1" applyFont="1" applyBorder="1" applyAlignment="1">
      <alignment horizontal="center" vertical="center"/>
    </xf>
    <xf numFmtId="0" fontId="0" fillId="0" borderId="1" xfId="0" applyBorder="1"/>
    <xf numFmtId="0" fontId="0" fillId="0" borderId="1" xfId="0" applyBorder="1" applyAlignment="1">
      <alignment wrapText="1"/>
    </xf>
    <xf numFmtId="3" fontId="0" fillId="0" borderId="1" xfId="0" applyNumberFormat="1" applyBorder="1"/>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 xfId="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3" fontId="14" fillId="0" borderId="1" xfId="0" applyNumberFormat="1" applyFont="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3" fontId="0" fillId="0" borderId="1" xfId="0" applyNumberFormat="1" applyFont="1" applyBorder="1" applyAlignment="1">
      <alignment horizontal="center" vertical="center" wrapText="1"/>
    </xf>
    <xf numFmtId="10" fontId="0" fillId="0" borderId="1" xfId="1" applyNumberFormat="1" applyFont="1" applyBorder="1" applyAlignment="1">
      <alignment horizontal="center" vertical="center" wrapText="1"/>
    </xf>
    <xf numFmtId="10" fontId="14" fillId="0" borderId="1" xfId="1" applyNumberFormat="1" applyFont="1" applyBorder="1" applyAlignment="1">
      <alignment horizontal="center" vertical="center" wrapText="1"/>
    </xf>
    <xf numFmtId="0" fontId="0" fillId="0" borderId="1" xfId="1" applyNumberFormat="1" applyFont="1" applyBorder="1" applyAlignment="1">
      <alignment horizontal="center" vertical="center" wrapText="1"/>
    </xf>
    <xf numFmtId="0" fontId="14" fillId="0" borderId="1" xfId="1" applyNumberFormat="1" applyFont="1" applyBorder="1" applyAlignment="1">
      <alignment horizontal="center" vertical="center" wrapText="1"/>
    </xf>
    <xf numFmtId="3" fontId="0" fillId="0" borderId="1" xfId="1" applyNumberFormat="1" applyFont="1" applyBorder="1" applyAlignment="1">
      <alignment horizontal="center" vertical="center" wrapText="1"/>
    </xf>
    <xf numFmtId="3" fontId="14" fillId="0" borderId="1" xfId="1" applyNumberFormat="1" applyFont="1" applyBorder="1" applyAlignment="1">
      <alignment horizontal="center" vertical="center" wrapText="1"/>
    </xf>
    <xf numFmtId="3" fontId="2" fillId="0" borderId="1" xfId="1" applyNumberFormat="1" applyFont="1" applyFill="1" applyBorder="1" applyAlignment="1">
      <alignment horizontal="center" vertical="center" wrapText="1"/>
    </xf>
    <xf numFmtId="3" fontId="15" fillId="0" borderId="1" xfId="1" applyNumberFormat="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10" fontId="15" fillId="0" borderId="1" xfId="1" applyNumberFormat="1" applyFont="1" applyFill="1" applyBorder="1" applyAlignment="1">
      <alignment horizontal="center" vertical="center" wrapText="1"/>
    </xf>
    <xf numFmtId="0" fontId="16" fillId="0" borderId="1" xfId="0" applyFont="1" applyBorder="1" applyAlignment="1">
      <alignment horizontal="center" vertical="center"/>
    </xf>
    <xf numFmtId="0" fontId="0" fillId="0" borderId="0" xfId="0" applyBorder="1"/>
    <xf numFmtId="0" fontId="0" fillId="0" borderId="1" xfId="0" applyBorder="1" applyAlignment="1">
      <alignment vertical="center" wrapText="1"/>
    </xf>
    <xf numFmtId="3" fontId="0" fillId="0" borderId="1" xfId="0" applyNumberFormat="1" applyBorder="1" applyAlignment="1">
      <alignment horizontal="center" vertical="center"/>
    </xf>
    <xf numFmtId="0" fontId="0" fillId="0" borderId="1" xfId="0" applyFill="1" applyBorder="1" applyAlignment="1">
      <alignment wrapText="1"/>
    </xf>
    <xf numFmtId="0" fontId="16" fillId="0" borderId="1" xfId="0" applyFont="1" applyBorder="1"/>
    <xf numFmtId="3" fontId="16" fillId="0" borderId="1" xfId="0" applyNumberFormat="1" applyFont="1" applyBorder="1"/>
    <xf numFmtId="0" fontId="0" fillId="5" borderId="1" xfId="0" applyFill="1" applyBorder="1"/>
    <xf numFmtId="0" fontId="16" fillId="6" borderId="1" xfId="0" applyFont="1" applyFill="1" applyBorder="1" applyAlignment="1">
      <alignment horizontal="center"/>
    </xf>
    <xf numFmtId="0" fontId="16" fillId="7" borderId="1" xfId="0" applyFont="1" applyFill="1" applyBorder="1" applyAlignment="1">
      <alignment horizontal="center"/>
    </xf>
    <xf numFmtId="0" fontId="16" fillId="8" borderId="1" xfId="0" applyFont="1" applyFill="1" applyBorder="1" applyAlignment="1">
      <alignment horizontal="center"/>
    </xf>
    <xf numFmtId="0" fontId="16" fillId="9" borderId="1" xfId="0" applyFont="1" applyFill="1" applyBorder="1" applyAlignment="1">
      <alignment horizontal="center"/>
    </xf>
    <xf numFmtId="0" fontId="0" fillId="0" borderId="0" xfId="0" applyFill="1"/>
    <xf numFmtId="164" fontId="0" fillId="0" borderId="1" xfId="0" applyNumberFormat="1" applyBorder="1" applyAlignment="1">
      <alignment horizontal="center" vertical="center"/>
    </xf>
    <xf numFmtId="9" fontId="0" fillId="0" borderId="1" xfId="1" applyFont="1" applyBorder="1"/>
    <xf numFmtId="9" fontId="0" fillId="0" borderId="1" xfId="0" applyNumberFormat="1" applyBorder="1"/>
    <xf numFmtId="2"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0" fillId="0" borderId="0" xfId="0" applyFont="1"/>
    <xf numFmtId="3" fontId="0" fillId="0" borderId="1" xfId="0" applyNumberFormat="1" applyFont="1" applyBorder="1" applyAlignment="1">
      <alignment horizontal="center" vertical="center"/>
    </xf>
    <xf numFmtId="10" fontId="0"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0" fillId="10" borderId="1" xfId="0" applyFont="1" applyFill="1" applyBorder="1" applyAlignment="1">
      <alignment horizontal="center" vertical="center"/>
    </xf>
    <xf numFmtId="0" fontId="0" fillId="10" borderId="1" xfId="0" applyFont="1" applyFill="1" applyBorder="1" applyAlignment="1">
      <alignment horizontal="center" vertical="center" wrapText="1"/>
    </xf>
    <xf numFmtId="3" fontId="16"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3" fontId="0"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165" fontId="0" fillId="0" borderId="1" xfId="1" applyNumberFormat="1" applyFont="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2" fillId="0" borderId="0" xfId="0" applyFont="1" applyBorder="1" applyAlignment="1">
      <alignment horizontal="center" vertical="center"/>
    </xf>
    <xf numFmtId="0" fontId="0" fillId="0" borderId="0" xfId="0" applyBorder="1" applyAlignment="1">
      <alignment horizontal="center" vertical="center"/>
    </xf>
    <xf numFmtId="9" fontId="0" fillId="0" borderId="0" xfId="1" applyFont="1" applyBorder="1" applyAlignment="1">
      <alignment horizontal="center" vertical="center"/>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0" fillId="0" borderId="1" xfId="0" applyBorder="1" applyAlignment="1">
      <alignment horizontal="center"/>
    </xf>
    <xf numFmtId="0" fontId="0" fillId="16" borderId="4" xfId="0" applyFill="1" applyBorder="1" applyAlignment="1"/>
    <xf numFmtId="0" fontId="0" fillId="16" borderId="5" xfId="0" applyFill="1" applyBorder="1" applyAlignment="1"/>
    <xf numFmtId="0" fontId="0" fillId="0" borderId="0" xfId="0" applyFill="1" applyBorder="1" applyAlignment="1">
      <alignment horizontal="center" vertical="center"/>
    </xf>
    <xf numFmtId="0" fontId="0" fillId="0" borderId="1" xfId="0" applyBorder="1" applyAlignment="1">
      <alignment horizontal="center" vertical="center" wrapText="1"/>
    </xf>
    <xf numFmtId="0" fontId="16" fillId="0" borderId="0" xfId="0" applyFont="1"/>
    <xf numFmtId="0" fontId="0" fillId="16" borderId="1" xfId="0" applyFill="1" applyBorder="1" applyAlignment="1">
      <alignment horizontal="center" vertical="center" wrapText="1"/>
    </xf>
    <xf numFmtId="0" fontId="0" fillId="0" borderId="4" xfId="0" applyFill="1" applyBorder="1" applyAlignment="1">
      <alignment vertical="center" wrapText="1"/>
    </xf>
    <xf numFmtId="4" fontId="0" fillId="0" borderId="1" xfId="0" applyNumberFormat="1" applyBorder="1"/>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Border="1" applyAlignment="1">
      <alignment horizontal="center" vertical="center" wrapText="1"/>
    </xf>
    <xf numFmtId="3" fontId="0" fillId="0" borderId="0" xfId="0" applyNumberFormat="1" applyBorder="1" applyAlignment="1">
      <alignment horizontal="center" vertical="center"/>
    </xf>
    <xf numFmtId="0" fontId="0" fillId="0" borderId="1" xfId="0" applyFill="1" applyBorder="1" applyAlignment="1">
      <alignment horizontal="center"/>
    </xf>
    <xf numFmtId="0" fontId="0" fillId="20" borderId="1" xfId="0" applyFill="1" applyBorder="1"/>
    <xf numFmtId="0" fontId="0" fillId="20" borderId="1" xfId="0" applyFill="1" applyBorder="1" applyAlignment="1">
      <alignment wrapText="1"/>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10" fontId="0" fillId="0" borderId="1" xfId="1" applyNumberFormat="1" applyFont="1" applyBorder="1" applyAlignment="1">
      <alignment horizontal="center" vertical="center"/>
    </xf>
    <xf numFmtId="0" fontId="0" fillId="20" borderId="1" xfId="0" applyFill="1" applyBorder="1" applyAlignment="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Fill="1" applyBorder="1"/>
    <xf numFmtId="0" fontId="3" fillId="0" borderId="0" xfId="0" applyFont="1" applyFill="1" applyBorder="1"/>
    <xf numFmtId="0" fontId="0" fillId="20" borderId="1" xfId="0" applyFill="1" applyBorder="1" applyAlignment="1">
      <alignment horizontal="center" vertical="center" wrapText="1"/>
    </xf>
    <xf numFmtId="0" fontId="0" fillId="20" borderId="3" xfId="0" applyFill="1" applyBorder="1" applyAlignment="1">
      <alignment horizontal="center" vertical="center" wrapText="1"/>
    </xf>
    <xf numFmtId="0" fontId="0" fillId="0" borderId="15" xfId="0" applyFill="1" applyBorder="1" applyAlignment="1">
      <alignment horizontal="center" vertical="center"/>
    </xf>
    <xf numFmtId="0" fontId="0" fillId="0" borderId="3" xfId="0" applyBorder="1" applyAlignment="1">
      <alignment vertical="center" wrapText="1"/>
    </xf>
    <xf numFmtId="0" fontId="0" fillId="0" borderId="1" xfId="0" applyFill="1" applyBorder="1"/>
    <xf numFmtId="0" fontId="0" fillId="21" borderId="1" xfId="0" applyFill="1" applyBorder="1"/>
    <xf numFmtId="0" fontId="0" fillId="21" borderId="1" xfId="0" applyFill="1" applyBorder="1" applyAlignment="1">
      <alignment wrapText="1"/>
    </xf>
    <xf numFmtId="0" fontId="2" fillId="21" borderId="1" xfId="0" applyFont="1" applyFill="1" applyBorder="1"/>
    <xf numFmtId="3" fontId="2" fillId="0" borderId="0" xfId="0" applyNumberFormat="1" applyFont="1" applyBorder="1" applyAlignment="1">
      <alignment horizontal="center" vertical="center"/>
    </xf>
    <xf numFmtId="10" fontId="0" fillId="0" borderId="0" xfId="1" applyNumberFormat="1" applyFont="1" applyBorder="1" applyAlignment="1">
      <alignment horizontal="center" vertical="center"/>
    </xf>
    <xf numFmtId="0" fontId="2" fillId="0" borderId="0" xfId="0" applyFont="1" applyFill="1" applyBorder="1"/>
    <xf numFmtId="0" fontId="16" fillId="0" borderId="1" xfId="0" applyFont="1" applyBorder="1" applyAlignment="1">
      <alignment horizontal="left" vertical="center" wrapText="1"/>
    </xf>
    <xf numFmtId="0" fontId="17" fillId="0" borderId="0" xfId="0" applyFont="1"/>
    <xf numFmtId="0" fontId="0" fillId="0" borderId="1" xfId="0" applyBorder="1" applyAlignment="1">
      <alignment horizontal="center" vertical="center" wrapText="1"/>
    </xf>
    <xf numFmtId="3" fontId="0" fillId="0" borderId="1" xfId="0" applyNumberFormat="1" applyBorder="1" applyAlignment="1">
      <alignment horizontal="center"/>
    </xf>
    <xf numFmtId="9" fontId="2" fillId="0" borderId="1" xfId="1" applyFont="1" applyBorder="1" applyAlignment="1">
      <alignment horizontal="center" vertical="center"/>
    </xf>
    <xf numFmtId="0" fontId="0" fillId="0" borderId="0" xfId="0" applyBorder="1" applyAlignment="1"/>
    <xf numFmtId="0" fontId="0" fillId="0" borderId="3" xfId="0" applyFill="1" applyBorder="1" applyAlignment="1">
      <alignment vertical="center" wrapText="1"/>
    </xf>
    <xf numFmtId="0" fontId="0" fillId="0" borderId="1" xfId="0" applyFill="1" applyBorder="1" applyAlignment="1">
      <alignment horizontal="center" vertical="center"/>
    </xf>
    <xf numFmtId="9" fontId="0" fillId="0" borderId="1" xfId="1" applyFont="1" applyBorder="1" applyAlignment="1">
      <alignment horizontal="center"/>
    </xf>
    <xf numFmtId="0" fontId="0" fillId="22" borderId="1" xfId="0" applyFill="1" applyBorder="1"/>
    <xf numFmtId="0" fontId="0" fillId="22" borderId="1" xfId="0" applyFill="1" applyBorder="1" applyAlignment="1">
      <alignment wrapText="1"/>
    </xf>
    <xf numFmtId="0" fontId="0" fillId="0" borderId="1" xfId="0" applyFill="1" applyBorder="1" applyAlignment="1">
      <alignment horizontal="left" wrapText="1"/>
    </xf>
    <xf numFmtId="166" fontId="0" fillId="0" borderId="0" xfId="0" applyNumberFormat="1" applyBorder="1" applyAlignment="1">
      <alignment horizontal="center" vertical="center"/>
    </xf>
    <xf numFmtId="164" fontId="0" fillId="0" borderId="0"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Border="1" applyAlignment="1">
      <alignment horizontal="center" vertical="center" wrapText="1"/>
    </xf>
    <xf numFmtId="1" fontId="0" fillId="0" borderId="1" xfId="0" applyNumberFormat="1" applyBorder="1"/>
    <xf numFmtId="0" fontId="18" fillId="0" borderId="0" xfId="0" applyFont="1"/>
    <xf numFmtId="165" fontId="0" fillId="0" borderId="0" xfId="1" applyNumberFormat="1" applyFont="1"/>
    <xf numFmtId="0" fontId="0" fillId="0" borderId="1" xfId="0" applyBorder="1" applyAlignment="1">
      <alignment horizontal="center" wrapText="1"/>
    </xf>
    <xf numFmtId="0" fontId="3" fillId="0" borderId="0" xfId="0" applyFont="1" applyFill="1"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0" fillId="0" borderId="1" xfId="0" applyBorder="1" applyAlignment="1">
      <alignment horizontal="center" vertical="center"/>
    </xf>
    <xf numFmtId="0" fontId="0" fillId="15" borderId="1" xfId="0" applyFill="1" applyBorder="1" applyAlignment="1">
      <alignment horizontal="center"/>
    </xf>
    <xf numFmtId="0" fontId="0" fillId="15" borderId="1" xfId="0" applyFill="1" applyBorder="1" applyAlignment="1">
      <alignment horizontal="center" wrapText="1"/>
    </xf>
    <xf numFmtId="0" fontId="0" fillId="25" borderId="1" xfId="0" applyFill="1" applyBorder="1" applyAlignment="1">
      <alignment horizontal="center" vertical="center"/>
    </xf>
    <xf numFmtId="0" fontId="0" fillId="26" borderId="1" xfId="0" applyFill="1" applyBorder="1" applyAlignment="1">
      <alignment horizontal="center" vertical="center"/>
    </xf>
    <xf numFmtId="0" fontId="0" fillId="23" borderId="1" xfId="0" applyFill="1" applyBorder="1" applyAlignment="1">
      <alignment horizontal="center" vertical="center"/>
    </xf>
    <xf numFmtId="0" fontId="0" fillId="27" borderId="1" xfId="0" applyFill="1" applyBorder="1" applyAlignment="1">
      <alignment horizontal="center" vertical="center"/>
    </xf>
    <xf numFmtId="0" fontId="19" fillId="28" borderId="1" xfId="0" applyFont="1" applyFill="1" applyBorder="1" applyAlignment="1">
      <alignment horizontal="center" vertical="center"/>
    </xf>
    <xf numFmtId="0" fontId="0" fillId="0" borderId="15" xfId="0" applyFill="1" applyBorder="1" applyAlignment="1">
      <alignment wrapText="1"/>
    </xf>
    <xf numFmtId="3" fontId="0" fillId="0" borderId="0" xfId="0" applyNumberFormat="1"/>
    <xf numFmtId="3"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left" wrapText="1"/>
    </xf>
    <xf numFmtId="0" fontId="2" fillId="0" borderId="4"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0" fillId="0" borderId="3" xfId="0" applyBorder="1" applyAlignment="1">
      <alignment horizontal="center" vertical="center"/>
    </xf>
    <xf numFmtId="0" fontId="0" fillId="0" borderId="2" xfId="0" applyBorder="1" applyAlignment="1">
      <alignment horizontal="center" vertical="center"/>
    </xf>
    <xf numFmtId="0" fontId="0"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1" xfId="0" applyFont="1" applyBorder="1" applyAlignment="1">
      <alignment horizontal="right" vertical="center" wrapText="1"/>
    </xf>
    <xf numFmtId="0" fontId="0" fillId="8" borderId="4" xfId="0" applyFill="1" applyBorder="1" applyAlignment="1">
      <alignment horizontal="center" vertical="center" wrapText="1"/>
    </xf>
    <xf numFmtId="0" fontId="0" fillId="8" borderId="7" xfId="0" applyFill="1" applyBorder="1" applyAlignment="1">
      <alignment horizontal="center" vertical="center" wrapText="1"/>
    </xf>
    <xf numFmtId="0" fontId="0" fillId="8" borderId="5" xfId="0" applyFill="1" applyBorder="1" applyAlignment="1">
      <alignment horizontal="center" vertical="center" wrapText="1"/>
    </xf>
    <xf numFmtId="0" fontId="0" fillId="0" borderId="3" xfId="0" applyBorder="1" applyAlignment="1">
      <alignment horizontal="center"/>
    </xf>
    <xf numFmtId="0" fontId="0" fillId="0" borderId="2" xfId="0" applyBorder="1" applyAlignment="1">
      <alignment horizont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5" borderId="1" xfId="0"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0" fillId="10" borderId="3" xfId="0" applyFont="1" applyFill="1" applyBorder="1" applyAlignment="1">
      <alignment horizontal="center" vertical="center" wrapText="1"/>
    </xf>
    <xf numFmtId="0" fontId="0" fillId="10" borderId="2" xfId="0" applyFont="1" applyFill="1" applyBorder="1" applyAlignment="1">
      <alignment horizontal="center" vertical="center" wrapText="1"/>
    </xf>
    <xf numFmtId="0" fontId="0" fillId="11" borderId="4" xfId="0" applyFill="1" applyBorder="1" applyAlignment="1">
      <alignment horizontal="center"/>
    </xf>
    <xf numFmtId="0" fontId="0" fillId="11" borderId="5" xfId="0" applyFill="1" applyBorder="1" applyAlignment="1">
      <alignment horizontal="center"/>
    </xf>
    <xf numFmtId="0" fontId="0" fillId="12" borderId="4" xfId="0" applyFill="1" applyBorder="1" applyAlignment="1">
      <alignment horizontal="center"/>
    </xf>
    <xf numFmtId="0" fontId="0" fillId="12" borderId="5" xfId="0" applyFill="1" applyBorder="1" applyAlignment="1">
      <alignment horizontal="center"/>
    </xf>
    <xf numFmtId="0" fontId="0" fillId="13" borderId="4" xfId="0" applyFill="1" applyBorder="1" applyAlignment="1">
      <alignment horizontal="center"/>
    </xf>
    <xf numFmtId="0" fontId="0" fillId="13" borderId="5" xfId="0" applyFill="1" applyBorder="1" applyAlignment="1">
      <alignment horizontal="center"/>
    </xf>
    <xf numFmtId="0" fontId="0" fillId="14" borderId="4" xfId="0" applyFill="1" applyBorder="1" applyAlignment="1">
      <alignment horizontal="center"/>
    </xf>
    <xf numFmtId="0" fontId="0" fillId="14" borderId="5" xfId="0" applyFill="1" applyBorder="1" applyAlignment="1">
      <alignment horizontal="center"/>
    </xf>
    <xf numFmtId="0" fontId="0" fillId="0" borderId="4" xfId="0" applyBorder="1" applyAlignment="1">
      <alignment horizontal="left" wrapText="1"/>
    </xf>
    <xf numFmtId="0" fontId="0" fillId="0" borderId="7" xfId="0" applyBorder="1" applyAlignment="1">
      <alignment horizontal="left" wrapText="1"/>
    </xf>
    <xf numFmtId="0" fontId="0" fillId="0" borderId="5" xfId="0" applyBorder="1" applyAlignment="1">
      <alignment horizontal="left"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15" borderId="1" xfId="0" applyFill="1" applyBorder="1" applyAlignment="1">
      <alignment horizontal="center" vertical="center"/>
    </xf>
    <xf numFmtId="0" fontId="0" fillId="0" borderId="4" xfId="0" applyBorder="1" applyAlignment="1">
      <alignment horizontal="left"/>
    </xf>
    <xf numFmtId="0" fontId="0" fillId="0" borderId="7" xfId="0"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0" fillId="0" borderId="1" xfId="0" applyBorder="1" applyAlignment="1">
      <alignment horizontal="center" wrapText="1"/>
    </xf>
    <xf numFmtId="0" fontId="0" fillId="23" borderId="1" xfId="0" applyFill="1" applyBorder="1" applyAlignment="1">
      <alignment horizontal="center"/>
    </xf>
    <xf numFmtId="0" fontId="0" fillId="24" borderId="1" xfId="0"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4" xfId="0" applyBorder="1" applyAlignment="1">
      <alignment horizontal="center" wrapText="1"/>
    </xf>
    <xf numFmtId="0" fontId="0" fillId="0" borderId="7"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2" fillId="0" borderId="4" xfId="0" applyFont="1" applyFill="1" applyBorder="1" applyAlignment="1">
      <alignment horizontal="center"/>
    </xf>
    <xf numFmtId="0" fontId="2" fillId="0" borderId="7" xfId="0" applyFont="1" applyFill="1" applyBorder="1" applyAlignment="1">
      <alignment horizontal="center"/>
    </xf>
    <xf numFmtId="0" fontId="2" fillId="0" borderId="5" xfId="0" applyFont="1" applyFill="1" applyBorder="1" applyAlignment="1">
      <alignment horizontal="center"/>
    </xf>
    <xf numFmtId="0" fontId="0" fillId="0" borderId="7" xfId="0" applyBorder="1" applyAlignment="1">
      <alignment horizontal="center"/>
    </xf>
    <xf numFmtId="0" fontId="0" fillId="0" borderId="15" xfId="0" applyBorder="1" applyAlignment="1">
      <alignment horizontal="center"/>
    </xf>
    <xf numFmtId="0" fontId="0" fillId="17" borderId="1" xfId="0" applyFill="1" applyBorder="1" applyAlignment="1">
      <alignment horizontal="center"/>
    </xf>
    <xf numFmtId="0" fontId="0" fillId="18" borderId="1" xfId="0" applyFill="1" applyBorder="1" applyAlignment="1">
      <alignment horizontal="center"/>
    </xf>
    <xf numFmtId="0" fontId="0" fillId="16" borderId="4" xfId="0" applyFill="1" applyBorder="1" applyAlignment="1">
      <alignment horizontal="left" wrapText="1"/>
    </xf>
    <xf numFmtId="0" fontId="0" fillId="16" borderId="7" xfId="0" applyFill="1" applyBorder="1" applyAlignment="1">
      <alignment horizontal="left" wrapText="1"/>
    </xf>
    <xf numFmtId="0" fontId="2" fillId="16" borderId="4" xfId="0" applyFont="1" applyFill="1" applyBorder="1" applyAlignment="1">
      <alignment horizontal="right" wrapText="1"/>
    </xf>
    <xf numFmtId="0" fontId="2" fillId="16" borderId="7" xfId="0" applyFont="1" applyFill="1" applyBorder="1" applyAlignment="1">
      <alignment horizontal="right" wrapText="1"/>
    </xf>
    <xf numFmtId="0" fontId="0" fillId="16" borderId="9" xfId="0" applyFill="1" applyBorder="1" applyAlignment="1">
      <alignment horizontal="center" vertical="center" wrapText="1"/>
    </xf>
    <xf numFmtId="0" fontId="0" fillId="16" borderId="11" xfId="0" applyFill="1" applyBorder="1" applyAlignment="1">
      <alignment horizontal="center" vertical="center" wrapText="1"/>
    </xf>
    <xf numFmtId="0" fontId="0" fillId="16" borderId="6" xfId="0" applyFill="1" applyBorder="1" applyAlignment="1">
      <alignment horizontal="center" vertical="center" wrapText="1"/>
    </xf>
    <xf numFmtId="0" fontId="0" fillId="16" borderId="13" xfId="0" applyFill="1" applyBorder="1" applyAlignment="1">
      <alignment horizontal="center" vertical="center" wrapText="1"/>
    </xf>
    <xf numFmtId="0" fontId="0" fillId="0" borderId="1" xfId="0" applyFill="1" applyBorder="1" applyAlignment="1">
      <alignment horizontal="left" vertical="center" wrapText="1"/>
    </xf>
    <xf numFmtId="0" fontId="0" fillId="0" borderId="7" xfId="0" applyFill="1" applyBorder="1" applyAlignment="1">
      <alignment horizontal="left" vertical="center" wrapText="1"/>
    </xf>
    <xf numFmtId="0" fontId="0" fillId="0" borderId="5" xfId="0" applyFill="1" applyBorder="1" applyAlignment="1">
      <alignment horizontal="left" vertical="center" wrapText="1"/>
    </xf>
    <xf numFmtId="0" fontId="0" fillId="0" borderId="4" xfId="0" applyFill="1" applyBorder="1" applyAlignment="1">
      <alignment horizontal="left" vertical="center" wrapText="1"/>
    </xf>
    <xf numFmtId="0" fontId="0" fillId="19" borderId="1" xfId="0" applyFill="1" applyBorder="1" applyAlignment="1">
      <alignment horizontal="center"/>
    </xf>
    <xf numFmtId="0" fontId="0" fillId="0" borderId="1" xfId="0" applyBorder="1" applyAlignment="1">
      <alignment horizontal="center"/>
    </xf>
    <xf numFmtId="0" fontId="0" fillId="20" borderId="4" xfId="0" applyFill="1" applyBorder="1" applyAlignment="1">
      <alignment horizontal="right" wrapText="1"/>
    </xf>
    <xf numFmtId="0" fontId="0" fillId="20" borderId="5" xfId="0" applyFill="1" applyBorder="1" applyAlignment="1">
      <alignment horizontal="right" wrapText="1"/>
    </xf>
    <xf numFmtId="0" fontId="0" fillId="20" borderId="4" xfId="0" applyFill="1" applyBorder="1" applyAlignment="1">
      <alignment horizontal="right"/>
    </xf>
    <xf numFmtId="0" fontId="0" fillId="20" borderId="5" xfId="0" applyFill="1" applyBorder="1" applyAlignment="1">
      <alignment horizontal="right"/>
    </xf>
    <xf numFmtId="0" fontId="0" fillId="20" borderId="1" xfId="0" applyFill="1" applyBorder="1" applyAlignment="1">
      <alignment horizontal="center" vertical="center" wrapText="1"/>
    </xf>
    <xf numFmtId="0" fontId="0" fillId="20" borderId="3" xfId="0" applyFill="1" applyBorder="1" applyAlignment="1">
      <alignment horizontal="center" vertical="center" wrapText="1"/>
    </xf>
    <xf numFmtId="0" fontId="0" fillId="20" borderId="2" xfId="0" applyFill="1" applyBorder="1" applyAlignment="1">
      <alignment horizontal="center" vertical="center" wrapText="1"/>
    </xf>
  </cellXfs>
  <cellStyles count="3">
    <cellStyle name="Normal" xfId="0" builtinId="0"/>
    <cellStyle name="Normal 2" xfId="2"/>
    <cellStyle name="Percent" xfId="1" builtinId="5"/>
  </cellStyles>
  <dxfs count="0"/>
  <tableStyles count="0" defaultTableStyle="TableStyleMedium2" defaultPivotStyle="PivotStyleLight16"/>
  <colors>
    <mruColors>
      <color rgb="FF66FFFF"/>
      <color rgb="FFFF5050"/>
      <color rgb="FFCC0066"/>
      <color rgb="FF4BA0E7"/>
      <color rgb="FF7BD5F5"/>
      <color rgb="FF33CCCC"/>
      <color rgb="FF2B97E1"/>
      <color rgb="FF3399FF"/>
      <color rgb="FFCCE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Pārskati,</a:t>
            </a:r>
            <a:r>
              <a:rPr lang="lv-LV" sz="1200" baseline="0"/>
              <a:t> kuros norādīti 3. un 5.panta izņēmumi un iepirkumi virs ES līgumcenu sliekšņa</a:t>
            </a:r>
          </a:p>
        </c:rich>
      </c:tx>
      <c:layout/>
      <c:overlay val="0"/>
    </c:title>
    <c:autoTitleDeleted val="0"/>
    <c:plotArea>
      <c:layout/>
      <c:barChart>
        <c:barDir val="col"/>
        <c:grouping val="clustered"/>
        <c:varyColors val="0"/>
        <c:ser>
          <c:idx val="0"/>
          <c:order val="0"/>
          <c:tx>
            <c:strRef>
              <c:f>'1_galvenie_rādītāji'!$A$5</c:f>
              <c:strCache>
                <c:ptCount val="1"/>
                <c:pt idx="0">
                  <c:v>Valsts sektors</c:v>
                </c:pt>
              </c:strCache>
            </c:strRef>
          </c:tx>
          <c:spPr>
            <a:solidFill>
              <a:schemeClr val="accent3">
                <a:lumMod val="7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('1_galvenie_rādītāji'!$D$4,'1_galvenie_rādītāji'!$F$4,'1_galvenie_rādītāji'!$H$4)</c:f>
              <c:strCache>
                <c:ptCount val="3"/>
                <c:pt idx="0">
                  <c:v>3.panta izņēmumi (%)</c:v>
                </c:pt>
                <c:pt idx="1">
                  <c:v>5.panta izņēmumi (%)</c:v>
                </c:pt>
                <c:pt idx="2">
                  <c:v>Iepirkumi virs ES līgumcenu sliekšņa (%)</c:v>
                </c:pt>
              </c:strCache>
            </c:strRef>
          </c:cat>
          <c:val>
            <c:numRef>
              <c:f>('1_galvenie_rādītāji'!$D$5,'1_galvenie_rādītāji'!$F$5,'1_galvenie_rādītāji'!$H$5)</c:f>
              <c:numCache>
                <c:formatCode>0%</c:formatCode>
                <c:ptCount val="3"/>
                <c:pt idx="0">
                  <c:v>0.15259740259740259</c:v>
                </c:pt>
                <c:pt idx="1">
                  <c:v>0.24675324675324675</c:v>
                </c:pt>
                <c:pt idx="2">
                  <c:v>0.34740259740259738</c:v>
                </c:pt>
              </c:numCache>
            </c:numRef>
          </c:val>
          <c:extLst xmlns:c16r2="http://schemas.microsoft.com/office/drawing/2015/06/chart">
            <c:ext xmlns:c16="http://schemas.microsoft.com/office/drawing/2014/chart" uri="{C3380CC4-5D6E-409C-BE32-E72D297353CC}">
              <c16:uniqueId val="{00000000-26C6-44E7-81AA-F328C1027273}"/>
            </c:ext>
          </c:extLst>
        </c:ser>
        <c:ser>
          <c:idx val="1"/>
          <c:order val="1"/>
          <c:tx>
            <c:strRef>
              <c:f>'1_galvenie_rādītāji'!$A$6</c:f>
              <c:strCache>
                <c:ptCount val="1"/>
                <c:pt idx="0">
                  <c:v>Pašvaldību sektors</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('1_galvenie_rādītāji'!$D$4,'1_galvenie_rādītāji'!$F$4,'1_galvenie_rādītāji'!$H$4)</c:f>
              <c:strCache>
                <c:ptCount val="3"/>
                <c:pt idx="0">
                  <c:v>3.panta izņēmumi (%)</c:v>
                </c:pt>
                <c:pt idx="1">
                  <c:v>5.panta izņēmumi (%)</c:v>
                </c:pt>
                <c:pt idx="2">
                  <c:v>Iepirkumi virs ES līgumcenu sliekšņa (%)</c:v>
                </c:pt>
              </c:strCache>
            </c:strRef>
          </c:cat>
          <c:val>
            <c:numRef>
              <c:f>('1_galvenie_rādītāji'!$D$6,'1_galvenie_rādītāji'!$F$6,'1_galvenie_rādītāji'!$H$6)</c:f>
              <c:numCache>
                <c:formatCode>0%</c:formatCode>
                <c:ptCount val="3"/>
                <c:pt idx="0">
                  <c:v>4.0074557315936628E-2</c:v>
                </c:pt>
                <c:pt idx="1">
                  <c:v>9.0400745573159372E-2</c:v>
                </c:pt>
                <c:pt idx="2">
                  <c:v>0.10065237651444547</c:v>
                </c:pt>
              </c:numCache>
            </c:numRef>
          </c:val>
          <c:extLst xmlns:c16r2="http://schemas.microsoft.com/office/drawing/2015/06/chart">
            <c:ext xmlns:c16="http://schemas.microsoft.com/office/drawing/2014/chart" uri="{C3380CC4-5D6E-409C-BE32-E72D297353CC}">
              <c16:uniqueId val="{00000001-26C6-44E7-81AA-F328C1027273}"/>
            </c:ext>
          </c:extLst>
        </c:ser>
        <c:dLbls>
          <c:showLegendKey val="0"/>
          <c:showVal val="0"/>
          <c:showCatName val="0"/>
          <c:showSerName val="0"/>
          <c:showPercent val="0"/>
          <c:showBubbleSize val="0"/>
        </c:dLbls>
        <c:gapWidth val="150"/>
        <c:axId val="40436480"/>
        <c:axId val="40438016"/>
      </c:barChart>
      <c:catAx>
        <c:axId val="40436480"/>
        <c:scaling>
          <c:orientation val="minMax"/>
        </c:scaling>
        <c:delete val="0"/>
        <c:axPos val="b"/>
        <c:numFmt formatCode="General" sourceLinked="0"/>
        <c:majorTickMark val="none"/>
        <c:minorTickMark val="none"/>
        <c:tickLblPos val="nextTo"/>
        <c:crossAx val="40438016"/>
        <c:crosses val="autoZero"/>
        <c:auto val="1"/>
        <c:lblAlgn val="ctr"/>
        <c:lblOffset val="100"/>
        <c:noMultiLvlLbl val="0"/>
      </c:catAx>
      <c:valAx>
        <c:axId val="40438016"/>
        <c:scaling>
          <c:orientation val="minMax"/>
        </c:scaling>
        <c:delete val="0"/>
        <c:axPos val="l"/>
        <c:majorGridlines/>
        <c:numFmt formatCode="0%" sourceLinked="1"/>
        <c:majorTickMark val="none"/>
        <c:minorTickMark val="none"/>
        <c:tickLblPos val="nextTo"/>
        <c:crossAx val="40436480"/>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skaits</a:t>
            </a:r>
          </a:p>
        </c:rich>
      </c:tx>
      <c:layout/>
      <c:overlay val="0"/>
    </c:title>
    <c:autoTitleDeleted val="0"/>
    <c:plotArea>
      <c:layout/>
      <c:pieChart>
        <c:varyColors val="1"/>
        <c:ser>
          <c:idx val="0"/>
          <c:order val="0"/>
          <c:tx>
            <c:strRef>
              <c:f>'2_5_panta_izņēmumi'!$B$46</c:f>
              <c:strCache>
                <c:ptCount val="1"/>
                <c:pt idx="0">
                  <c:v>Noslēgto iepirkuma līgumu skaits</c:v>
                </c:pt>
              </c:strCache>
            </c:strRef>
          </c:tx>
          <c:spPr>
            <a:solidFill>
              <a:srgbClr val="92D050"/>
            </a:solidFill>
          </c:spPr>
          <c:dPt>
            <c:idx val="0"/>
            <c:bubble3D val="0"/>
            <c:spPr>
              <a:solidFill>
                <a:schemeClr val="accent3">
                  <a:lumMod val="75000"/>
                </a:schemeClr>
              </a:solidFill>
            </c:spPr>
            <c:extLst xmlns:c16r2="http://schemas.microsoft.com/office/drawing/2015/06/chart">
              <c:ext xmlns:c16="http://schemas.microsoft.com/office/drawing/2014/chart" uri="{C3380CC4-5D6E-409C-BE32-E72D297353CC}">
                <c16:uniqueId val="{00000001-CBA0-4091-8A10-D30FB3FB49F5}"/>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'2_5_panta_izņēmumi'!$A$47:$A$48</c:f>
              <c:strCache>
                <c:ptCount val="2"/>
                <c:pt idx="0">
                  <c:v>Valsts sektors</c:v>
                </c:pt>
                <c:pt idx="1">
                  <c:v>Pašvaldību sektors</c:v>
                </c:pt>
              </c:strCache>
            </c:strRef>
          </c:cat>
          <c:val>
            <c:numRef>
              <c:f>'2_5_panta_izņēmumi'!$B$47:$B$48</c:f>
              <c:numCache>
                <c:formatCode>General</c:formatCode>
                <c:ptCount val="2"/>
                <c:pt idx="0">
                  <c:v>7096</c:v>
                </c:pt>
                <c:pt idx="1">
                  <c:v>2571</c:v>
                </c:pt>
              </c:numCache>
            </c:numRef>
          </c:val>
          <c:extLst xmlns:c16r2="http://schemas.microsoft.com/office/drawing/2015/06/chart">
            <c:ext xmlns:c16="http://schemas.microsoft.com/office/drawing/2014/chart" uri="{C3380CC4-5D6E-409C-BE32-E72D297353CC}">
              <c16:uniqueId val="{00000002-CBA0-4091-8A10-D30FB3FB49F5}"/>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71519400191255167"/>
          <c:y val="0.43502312515204689"/>
          <c:w val="0.26930212211845611"/>
          <c:h val="0.2144276831591264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summa (EUR) bez PVN</a:t>
            </a:r>
          </a:p>
        </c:rich>
      </c:tx>
      <c:layout/>
      <c:overlay val="0"/>
    </c:title>
    <c:autoTitleDeleted val="0"/>
    <c:plotArea>
      <c:layout>
        <c:manualLayout>
          <c:layoutTarget val="inner"/>
          <c:xMode val="edge"/>
          <c:yMode val="edge"/>
          <c:x val="0.11498854043717337"/>
          <c:y val="0.23567908675902216"/>
          <c:w val="0.42604633705150508"/>
          <c:h val="0.66735328660035964"/>
        </c:manualLayout>
      </c:layout>
      <c:pieChart>
        <c:varyColors val="1"/>
        <c:ser>
          <c:idx val="0"/>
          <c:order val="0"/>
          <c:tx>
            <c:strRef>
              <c:f>'2_5_panta_izņēmumi'!$C$46</c:f>
              <c:strCache>
                <c:ptCount val="1"/>
                <c:pt idx="0">
                  <c:v>Noslēgto iepirkuma līgumu summa (EUR) bez PVN</c:v>
                </c:pt>
              </c:strCache>
            </c:strRef>
          </c:tx>
          <c:dPt>
            <c:idx val="0"/>
            <c:bubble3D val="0"/>
            <c:spPr>
              <a:solidFill>
                <a:schemeClr val="accent3">
                  <a:lumMod val="75000"/>
                </a:schemeClr>
              </a:solidFill>
            </c:spPr>
            <c:extLst xmlns:c16r2="http://schemas.microsoft.com/office/drawing/2015/06/chart">
              <c:ext xmlns:c16="http://schemas.microsoft.com/office/drawing/2014/chart" uri="{C3380CC4-5D6E-409C-BE32-E72D297353CC}">
                <c16:uniqueId val="{00000001-D1BD-42EA-AD23-E694DA1D9181}"/>
              </c:ext>
            </c:extLst>
          </c:dPt>
          <c:dPt>
            <c:idx val="1"/>
            <c:bubble3D val="0"/>
            <c:spPr>
              <a:solidFill>
                <a:srgbClr val="92D050"/>
              </a:solidFill>
            </c:spPr>
            <c:extLst xmlns:c16r2="http://schemas.microsoft.com/office/drawing/2015/06/chart">
              <c:ext xmlns:c16="http://schemas.microsoft.com/office/drawing/2014/chart" uri="{C3380CC4-5D6E-409C-BE32-E72D297353CC}">
                <c16:uniqueId val="{00000003-D1BD-42EA-AD23-E694DA1D9181}"/>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'2_5_panta_izņēmumi'!$A$47:$A$48</c:f>
              <c:strCache>
                <c:ptCount val="2"/>
                <c:pt idx="0">
                  <c:v>Valsts sektors</c:v>
                </c:pt>
                <c:pt idx="1">
                  <c:v>Pašvaldību sektors</c:v>
                </c:pt>
              </c:strCache>
            </c:strRef>
          </c:cat>
          <c:val>
            <c:numRef>
              <c:f>'2_5_panta_izņēmumi'!$C$47:$C$48</c:f>
              <c:numCache>
                <c:formatCode>#,##0</c:formatCode>
                <c:ptCount val="2"/>
                <c:pt idx="0">
                  <c:v>13835218</c:v>
                </c:pt>
                <c:pt idx="1">
                  <c:v>4796805</c:v>
                </c:pt>
              </c:numCache>
            </c:numRef>
          </c:val>
          <c:extLst xmlns:c16r2="http://schemas.microsoft.com/office/drawing/2015/06/chart">
            <c:ext xmlns:c16="http://schemas.microsoft.com/office/drawing/2014/chart" uri="{C3380CC4-5D6E-409C-BE32-E72D297353CC}">
              <c16:uniqueId val="{00000004-D1BD-42EA-AD23-E694DA1D9181}"/>
            </c:ext>
          </c:extLst>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Pārskatu skaits</a:t>
            </a:r>
          </a:p>
        </c:rich>
      </c:tx>
      <c:layout/>
      <c:overlay val="0"/>
    </c:title>
    <c:autoTitleDeleted val="0"/>
    <c:plotArea>
      <c:layout/>
      <c:barChart>
        <c:barDir val="col"/>
        <c:grouping val="clustered"/>
        <c:varyColors val="0"/>
        <c:ser>
          <c:idx val="0"/>
          <c:order val="0"/>
          <c:tx>
            <c:strRef>
              <c:f>'2_5_panta_izņēmumi'!$B$57</c:f>
              <c:strCache>
                <c:ptCount val="1"/>
                <c:pt idx="0">
                  <c:v> Pārskatu skaits</c:v>
                </c:pt>
              </c:strCache>
            </c:strRef>
          </c:tx>
          <c:invertIfNegative val="0"/>
          <c:dPt>
            <c:idx val="0"/>
            <c:invertIfNegative val="0"/>
            <c:bubble3D val="0"/>
            <c:spPr>
              <a:solidFill>
                <a:schemeClr val="accent3">
                  <a:lumMod val="75000"/>
                </a:schemeClr>
              </a:solidFill>
            </c:spPr>
            <c:extLst xmlns:c16r2="http://schemas.microsoft.com/office/drawing/2015/06/chart">
              <c:ext xmlns:c16="http://schemas.microsoft.com/office/drawing/2014/chart" uri="{C3380CC4-5D6E-409C-BE32-E72D297353CC}">
                <c16:uniqueId val="{00000001-89EC-45ED-9BBB-6517CE85DCDE}"/>
              </c:ext>
            </c:extLst>
          </c:dPt>
          <c:dPt>
            <c:idx val="1"/>
            <c:invertIfNegative val="0"/>
            <c:bubble3D val="0"/>
            <c:spPr>
              <a:solidFill>
                <a:srgbClr val="92D050"/>
              </a:solidFill>
            </c:spPr>
            <c:extLst xmlns:c16r2="http://schemas.microsoft.com/office/drawing/2015/06/chart">
              <c:ext xmlns:c16="http://schemas.microsoft.com/office/drawing/2014/chart" uri="{C3380CC4-5D6E-409C-BE32-E72D297353CC}">
                <c16:uniqueId val="{00000003-89EC-45ED-9BBB-6517CE85DCDE}"/>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'2_5_panta_izņēmumi'!$A$58:$A$59</c:f>
              <c:strCache>
                <c:ptCount val="2"/>
                <c:pt idx="0">
                  <c:v>Valsts sektors</c:v>
                </c:pt>
                <c:pt idx="1">
                  <c:v>Pašvaldību sektors</c:v>
                </c:pt>
              </c:strCache>
            </c:strRef>
          </c:cat>
          <c:val>
            <c:numRef>
              <c:f>'2_5_panta_izņēmumi'!$B$58:$B$59</c:f>
              <c:numCache>
                <c:formatCode>General</c:formatCode>
                <c:ptCount val="2"/>
                <c:pt idx="0">
                  <c:v>76</c:v>
                </c:pt>
                <c:pt idx="1">
                  <c:v>97</c:v>
                </c:pt>
              </c:numCache>
            </c:numRef>
          </c:val>
          <c:extLst xmlns:c16r2="http://schemas.microsoft.com/office/drawing/2015/06/chart">
            <c:ext xmlns:c16="http://schemas.microsoft.com/office/drawing/2014/chart" uri="{C3380CC4-5D6E-409C-BE32-E72D297353CC}">
              <c16:uniqueId val="{00000004-89EC-45ED-9BBB-6517CE85DCDE}"/>
            </c:ext>
          </c:extLst>
        </c:ser>
        <c:dLbls>
          <c:showLegendKey val="0"/>
          <c:showVal val="0"/>
          <c:showCatName val="0"/>
          <c:showSerName val="0"/>
          <c:showPercent val="0"/>
          <c:showBubbleSize val="0"/>
        </c:dLbls>
        <c:gapWidth val="150"/>
        <c:axId val="39815040"/>
        <c:axId val="39816576"/>
      </c:barChart>
      <c:catAx>
        <c:axId val="39815040"/>
        <c:scaling>
          <c:orientation val="minMax"/>
        </c:scaling>
        <c:delete val="0"/>
        <c:axPos val="b"/>
        <c:numFmt formatCode="General" sourceLinked="0"/>
        <c:majorTickMark val="out"/>
        <c:minorTickMark val="none"/>
        <c:tickLblPos val="nextTo"/>
        <c:crossAx val="39816576"/>
        <c:crosses val="autoZero"/>
        <c:auto val="1"/>
        <c:lblAlgn val="ctr"/>
        <c:lblOffset val="100"/>
        <c:noMultiLvlLbl val="0"/>
      </c:catAx>
      <c:valAx>
        <c:axId val="39816576"/>
        <c:scaling>
          <c:orientation val="minMax"/>
        </c:scaling>
        <c:delete val="0"/>
        <c:axPos val="l"/>
        <c:majorGridlines/>
        <c:numFmt formatCode="General" sourceLinked="1"/>
        <c:majorTickMark val="out"/>
        <c:minorTickMark val="none"/>
        <c:tickLblPos val="nextTo"/>
        <c:crossAx val="39815040"/>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lv-LV" sz="1200"/>
              <a:t>3.panta</a:t>
            </a:r>
            <a:r>
              <a:rPr lang="lv-LV" sz="1200" baseline="0"/>
              <a:t> piemērošana (2014.-2017.gads)</a:t>
            </a:r>
            <a:endParaRPr lang="lv-LV" sz="1200"/>
          </a:p>
        </c:rich>
      </c:tx>
      <c:layout/>
      <c:overlay val="0"/>
    </c:title>
    <c:autoTitleDeleted val="0"/>
    <c:plotArea>
      <c:layout/>
      <c:lineChart>
        <c:grouping val="standard"/>
        <c:varyColors val="0"/>
        <c:ser>
          <c:idx val="0"/>
          <c:order val="0"/>
          <c:tx>
            <c:strRef>
              <c:f>'2_dinamika'!$Q$4</c:f>
              <c:strCache>
                <c:ptCount val="1"/>
                <c:pt idx="0">
                  <c:v>Noslēgto līgumu skaits</c:v>
                </c:pt>
              </c:strCache>
            </c:strRef>
          </c:tx>
          <c:spPr>
            <a:ln>
              <a:solidFill>
                <a:srgbClr val="9933FF"/>
              </a:solidFill>
            </a:ln>
          </c:spPr>
          <c:marker>
            <c:spPr>
              <a:solidFill>
                <a:srgbClr val="FFFF99"/>
              </a:solidFill>
              <a:ln>
                <a:solidFill>
                  <a:srgbClr val="9933FF"/>
                </a:solidFill>
              </a:ln>
            </c:spPr>
          </c:marker>
          <c:dLbls>
            <c:dLbl>
              <c:idx val="0"/>
              <c:layout>
                <c:manualLayout>
                  <c:x val="-6.1111111111111109E-2"/>
                  <c:y val="-5.55555555555555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4E1-4F47-BCF7-27863E414619}"/>
                </c:ext>
                <c:ext xmlns:c15="http://schemas.microsoft.com/office/drawing/2012/chart" uri="{CE6537A1-D6FC-4f65-9D91-7224C49458BB}"/>
              </c:extLst>
            </c:dLbl>
            <c:dLbl>
              <c:idx val="1"/>
              <c:layout>
                <c:manualLayout>
                  <c:x val="-6.9444444444444448E-2"/>
                  <c:y val="-4.62962962962962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4E1-4F47-BCF7-27863E414619}"/>
                </c:ext>
                <c:ext xmlns:c15="http://schemas.microsoft.com/office/drawing/2012/chart" uri="{CE6537A1-D6FC-4f65-9D91-7224C49458BB}"/>
              </c:extLst>
            </c:dLbl>
            <c:dLbl>
              <c:idx val="2"/>
              <c:layout>
                <c:manualLayout>
                  <c:x val="-6.9444444444444448E-2"/>
                  <c:y val="-6.018518518518518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4E1-4F47-BCF7-27863E414619}"/>
                </c:ext>
                <c:ext xmlns:c15="http://schemas.microsoft.com/office/drawing/2012/chart" uri="{CE6537A1-D6FC-4f65-9D91-7224C49458BB}"/>
              </c:extLst>
            </c:dLbl>
            <c:dLbl>
              <c:idx val="3"/>
              <c:layout>
                <c:manualLayout>
                  <c:x val="-8.611111111111111E-2"/>
                  <c:y val="-4.629629629629629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4E1-4F47-BCF7-27863E41461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'2_dinamika'!$R$3:$U$3</c:f>
              <c:numCache>
                <c:formatCode>General</c:formatCode>
                <c:ptCount val="4"/>
                <c:pt idx="0">
                  <c:v>2014</c:v>
                </c:pt>
                <c:pt idx="1">
                  <c:v>2015</c:v>
                </c:pt>
                <c:pt idx="2">
                  <c:v>2016</c:v>
                </c:pt>
                <c:pt idx="3">
                  <c:v>2017</c:v>
                </c:pt>
              </c:numCache>
            </c:numRef>
          </c:cat>
          <c:val>
            <c:numRef>
              <c:f>'2_dinamika'!$R$4:$U$4</c:f>
              <c:numCache>
                <c:formatCode>General</c:formatCode>
                <c:ptCount val="4"/>
                <c:pt idx="0">
                  <c:v>286</c:v>
                </c:pt>
                <c:pt idx="1">
                  <c:v>394</c:v>
                </c:pt>
                <c:pt idx="2">
                  <c:v>484</c:v>
                </c:pt>
                <c:pt idx="3">
                  <c:v>541</c:v>
                </c:pt>
              </c:numCache>
            </c:numRef>
          </c:val>
          <c:smooth val="1"/>
          <c:extLst xmlns:c16r2="http://schemas.microsoft.com/office/drawing/2015/06/chart">
            <c:ext xmlns:c16="http://schemas.microsoft.com/office/drawing/2014/chart" uri="{C3380CC4-5D6E-409C-BE32-E72D297353CC}">
              <c16:uniqueId val="{00000004-94E1-4F47-BCF7-27863E414619}"/>
            </c:ext>
          </c:extLst>
        </c:ser>
        <c:ser>
          <c:idx val="1"/>
          <c:order val="1"/>
          <c:tx>
            <c:strRef>
              <c:f>'2_dinamika'!$Q$5</c:f>
              <c:strCache>
                <c:ptCount val="1"/>
                <c:pt idx="0">
                  <c:v>Noslēgto iepirkuma līgumu summa (milj.EUR) bez PVN</c:v>
                </c:pt>
              </c:strCache>
            </c:strRef>
          </c:tx>
          <c:spPr>
            <a:ln>
              <a:solidFill>
                <a:srgbClr val="FFFF00"/>
              </a:solidFill>
            </a:ln>
          </c:spPr>
          <c:marker>
            <c:spPr>
              <a:solidFill>
                <a:srgbClr val="9966FF"/>
              </a:solidFill>
              <a:ln>
                <a:solidFill>
                  <a:srgbClr val="FFFF00"/>
                </a:solidFill>
              </a:ln>
            </c:spPr>
          </c:marker>
          <c:dLbls>
            <c:dLbl>
              <c:idx val="0"/>
              <c:layout>
                <c:manualLayout>
                  <c:x val="-8.3333333333333332E-3"/>
                  <c:y val="1.851851851851851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4E1-4F47-BCF7-27863E414619}"/>
                </c:ext>
                <c:ext xmlns:c15="http://schemas.microsoft.com/office/drawing/2012/chart" uri="{CE6537A1-D6FC-4f65-9D91-7224C49458BB}"/>
              </c:extLst>
            </c:dLbl>
            <c:dLbl>
              <c:idx val="2"/>
              <c:layout>
                <c:manualLayout>
                  <c:x val="-2.7777777777777779E-3"/>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4E1-4F47-BCF7-27863E414619}"/>
                </c:ext>
                <c:ext xmlns:c15="http://schemas.microsoft.com/office/drawing/2012/chart" uri="{CE6537A1-D6FC-4f65-9D91-7224C49458BB}"/>
              </c:extLst>
            </c:dLbl>
            <c:dLbl>
              <c:idx val="3"/>
              <c:layout>
                <c:manualLayout>
                  <c:x val="-1.1111111111111112E-2"/>
                  <c:y val="-3.70370370370370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4E1-4F47-BCF7-27863E41461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'2_dinamika'!$R$3:$U$3</c:f>
              <c:numCache>
                <c:formatCode>General</c:formatCode>
                <c:ptCount val="4"/>
                <c:pt idx="0">
                  <c:v>2014</c:v>
                </c:pt>
                <c:pt idx="1">
                  <c:v>2015</c:v>
                </c:pt>
                <c:pt idx="2">
                  <c:v>2016</c:v>
                </c:pt>
                <c:pt idx="3">
                  <c:v>2017</c:v>
                </c:pt>
              </c:numCache>
            </c:numRef>
          </c:cat>
          <c:val>
            <c:numRef>
              <c:f>'2_dinamika'!$R$5:$U$5</c:f>
              <c:numCache>
                <c:formatCode>#,##0.0</c:formatCode>
                <c:ptCount val="4"/>
                <c:pt idx="0">
                  <c:v>286.750542</c:v>
                </c:pt>
                <c:pt idx="1">
                  <c:v>54.992624999999997</c:v>
                </c:pt>
                <c:pt idx="2">
                  <c:v>114.654308</c:v>
                </c:pt>
                <c:pt idx="3">
                  <c:v>136.09962899999999</c:v>
                </c:pt>
              </c:numCache>
            </c:numRef>
          </c:val>
          <c:smooth val="1"/>
          <c:extLst xmlns:c16r2="http://schemas.microsoft.com/office/drawing/2015/06/chart">
            <c:ext xmlns:c16="http://schemas.microsoft.com/office/drawing/2014/chart" uri="{C3380CC4-5D6E-409C-BE32-E72D297353CC}">
              <c16:uniqueId val="{00000008-94E1-4F47-BCF7-27863E414619}"/>
            </c:ext>
          </c:extLst>
        </c:ser>
        <c:dLbls>
          <c:showLegendKey val="0"/>
          <c:showVal val="1"/>
          <c:showCatName val="0"/>
          <c:showSerName val="0"/>
          <c:showPercent val="0"/>
          <c:showBubbleSize val="0"/>
        </c:dLbls>
        <c:marker val="1"/>
        <c:smooth val="0"/>
        <c:axId val="39965824"/>
        <c:axId val="39967360"/>
      </c:lineChart>
      <c:catAx>
        <c:axId val="39965824"/>
        <c:scaling>
          <c:orientation val="minMax"/>
        </c:scaling>
        <c:delete val="0"/>
        <c:axPos val="b"/>
        <c:numFmt formatCode="General" sourceLinked="1"/>
        <c:majorTickMark val="none"/>
        <c:minorTickMark val="none"/>
        <c:tickLblPos val="nextTo"/>
        <c:crossAx val="39967360"/>
        <c:crosses val="autoZero"/>
        <c:auto val="1"/>
        <c:lblAlgn val="ctr"/>
        <c:lblOffset val="100"/>
        <c:noMultiLvlLbl val="0"/>
      </c:catAx>
      <c:valAx>
        <c:axId val="39967360"/>
        <c:scaling>
          <c:orientation val="minMax"/>
        </c:scaling>
        <c:delete val="0"/>
        <c:axPos val="l"/>
        <c:majorGridlines/>
        <c:numFmt formatCode="General" sourceLinked="1"/>
        <c:majorTickMark val="none"/>
        <c:minorTickMark val="none"/>
        <c:tickLblPos val="nextTo"/>
        <c:crossAx val="39965824"/>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b="1" i="0" baseline="0">
                <a:effectLst/>
              </a:rPr>
              <a:t>5.panta piemērošana (2014.-2017.gads)</a:t>
            </a:r>
            <a:endParaRPr lang="lv-LV" sz="1200">
              <a:effectLst/>
            </a:endParaRPr>
          </a:p>
        </c:rich>
      </c:tx>
      <c:layout/>
      <c:overlay val="0"/>
    </c:title>
    <c:autoTitleDeleted val="0"/>
    <c:plotArea>
      <c:layout/>
      <c:lineChart>
        <c:grouping val="standard"/>
        <c:varyColors val="0"/>
        <c:ser>
          <c:idx val="0"/>
          <c:order val="0"/>
          <c:tx>
            <c:strRef>
              <c:f>'2_dinamika'!$Q$17</c:f>
              <c:strCache>
                <c:ptCount val="1"/>
                <c:pt idx="0">
                  <c:v>Noslēgto līgumu skaits (tūkst.)</c:v>
                </c:pt>
              </c:strCache>
            </c:strRef>
          </c:tx>
          <c:spPr>
            <a:ln>
              <a:solidFill>
                <a:srgbClr val="9966FF"/>
              </a:solidFill>
            </a:ln>
          </c:spPr>
          <c:marker>
            <c:spPr>
              <a:solidFill>
                <a:srgbClr val="FFFF00"/>
              </a:solidFill>
              <a:ln>
                <a:solidFill>
                  <a:srgbClr val="9966FF"/>
                </a:solidFill>
              </a:ln>
            </c:spPr>
          </c:marker>
          <c:dLbls>
            <c:dLbl>
              <c:idx val="0"/>
              <c:layout>
                <c:manualLayout>
                  <c:x val="2.3280154346093701E-17"/>
                  <c:y val="1.257861219940500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28A-4E68-A2CA-BE3BE7ED0463}"/>
                </c:ext>
                <c:ext xmlns:c15="http://schemas.microsoft.com/office/drawing/2012/chart" uri="{CE6537A1-D6FC-4f65-9D91-7224C49458BB}"/>
              </c:extLst>
            </c:dLbl>
            <c:dLbl>
              <c:idx val="1"/>
              <c:layout>
                <c:manualLayout>
                  <c:x val="-1.0158730158730159E-2"/>
                  <c:y val="2.515722439881001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28A-4E68-A2CA-BE3BE7ED0463}"/>
                </c:ext>
                <c:ext xmlns:c15="http://schemas.microsoft.com/office/drawing/2012/chart" uri="{CE6537A1-D6FC-4f65-9D91-7224C49458BB}"/>
              </c:extLst>
            </c:dLbl>
            <c:dLbl>
              <c:idx val="2"/>
              <c:layout>
                <c:manualLayout>
                  <c:x val="-5.0793650793650794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28A-4E68-A2CA-BE3BE7ED0463}"/>
                </c:ext>
                <c:ext xmlns:c15="http://schemas.microsoft.com/office/drawing/2012/chart" uri="{CE6537A1-D6FC-4f65-9D91-7224C49458BB}"/>
              </c:extLst>
            </c:dLbl>
            <c:dLbl>
              <c:idx val="3"/>
              <c:layout>
                <c:manualLayout>
                  <c:x val="-7.619047619047619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28A-4E68-A2CA-BE3BE7ED046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'2_dinamika'!$R$16:$U$16</c:f>
              <c:numCache>
                <c:formatCode>General</c:formatCode>
                <c:ptCount val="4"/>
                <c:pt idx="0">
                  <c:v>2014</c:v>
                </c:pt>
                <c:pt idx="1">
                  <c:v>2015</c:v>
                </c:pt>
                <c:pt idx="2">
                  <c:v>2016</c:v>
                </c:pt>
                <c:pt idx="3">
                  <c:v>2017</c:v>
                </c:pt>
              </c:numCache>
            </c:numRef>
          </c:cat>
          <c:val>
            <c:numRef>
              <c:f>'2_dinamika'!$R$17:$U$17</c:f>
              <c:numCache>
                <c:formatCode>0.00</c:formatCode>
                <c:ptCount val="4"/>
                <c:pt idx="0">
                  <c:v>1.139</c:v>
                </c:pt>
                <c:pt idx="1">
                  <c:v>2.395</c:v>
                </c:pt>
                <c:pt idx="2">
                  <c:v>3.2010000000000001</c:v>
                </c:pt>
                <c:pt idx="3">
                  <c:v>9.6669999999999998</c:v>
                </c:pt>
              </c:numCache>
            </c:numRef>
          </c:val>
          <c:smooth val="0"/>
          <c:extLst xmlns:c16r2="http://schemas.microsoft.com/office/drawing/2015/06/chart">
            <c:ext xmlns:c16="http://schemas.microsoft.com/office/drawing/2014/chart" uri="{C3380CC4-5D6E-409C-BE32-E72D297353CC}">
              <c16:uniqueId val="{00000004-C28A-4E68-A2CA-BE3BE7ED0463}"/>
            </c:ext>
          </c:extLst>
        </c:ser>
        <c:ser>
          <c:idx val="1"/>
          <c:order val="1"/>
          <c:tx>
            <c:strRef>
              <c:f>'2_dinamika'!$Q$18</c:f>
              <c:strCache>
                <c:ptCount val="1"/>
                <c:pt idx="0">
                  <c:v>Noslēgto iepirkuma līgumu summa (milj.EUR) bez PVN</c:v>
                </c:pt>
              </c:strCache>
            </c:strRef>
          </c:tx>
          <c:spPr>
            <a:ln>
              <a:solidFill>
                <a:srgbClr val="FFFF00"/>
              </a:solidFill>
            </a:ln>
          </c:spPr>
          <c:marker>
            <c:spPr>
              <a:solidFill>
                <a:srgbClr val="9966FF"/>
              </a:solidFill>
              <a:ln>
                <a:solidFill>
                  <a:srgbClr val="FFFF00"/>
                </a:solidFill>
              </a:ln>
            </c:spPr>
          </c:marker>
          <c:dLbls>
            <c:dLbl>
              <c:idx val="0"/>
              <c:layout>
                <c:manualLayout>
                  <c:x val="-8.3333333333333332E-3"/>
                  <c:y val="-4.16666666666666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28A-4E68-A2CA-BE3BE7ED0463}"/>
                </c:ext>
                <c:ext xmlns:c15="http://schemas.microsoft.com/office/drawing/2012/chart" uri="{CE6537A1-D6FC-4f65-9D91-7224C49458BB}"/>
              </c:extLst>
            </c:dLbl>
            <c:dLbl>
              <c:idx val="1"/>
              <c:layout>
                <c:manualLayout>
                  <c:x val="-5.5555555555555558E-3"/>
                  <c:y val="-5.55555555555555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28A-4E68-A2CA-BE3BE7ED0463}"/>
                </c:ext>
                <c:ext xmlns:c15="http://schemas.microsoft.com/office/drawing/2012/chart" uri="{CE6537A1-D6FC-4f65-9D91-7224C49458BB}"/>
              </c:extLst>
            </c:dLbl>
            <c:dLbl>
              <c:idx val="2"/>
              <c:layout>
                <c:manualLayout>
                  <c:x val="-5.0925337632079971E-17"/>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28A-4E68-A2CA-BE3BE7ED0463}"/>
                </c:ext>
                <c:ext xmlns:c15="http://schemas.microsoft.com/office/drawing/2012/chart" uri="{CE6537A1-D6FC-4f65-9D91-7224C49458BB}"/>
              </c:extLst>
            </c:dLbl>
            <c:dLbl>
              <c:idx val="3"/>
              <c:layout>
                <c:manualLayout>
                  <c:x val="-5.5555555555555558E-3"/>
                  <c:y val="-1.388888888888888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28A-4E68-A2CA-BE3BE7ED046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'2_dinamika'!$R$16:$U$16</c:f>
              <c:numCache>
                <c:formatCode>General</c:formatCode>
                <c:ptCount val="4"/>
                <c:pt idx="0">
                  <c:v>2014</c:v>
                </c:pt>
                <c:pt idx="1">
                  <c:v>2015</c:v>
                </c:pt>
                <c:pt idx="2">
                  <c:v>2016</c:v>
                </c:pt>
                <c:pt idx="3">
                  <c:v>2017</c:v>
                </c:pt>
              </c:numCache>
            </c:numRef>
          </c:cat>
          <c:val>
            <c:numRef>
              <c:f>'2_dinamika'!$R$18:$U$18</c:f>
              <c:numCache>
                <c:formatCode>#,##0.00</c:formatCode>
                <c:ptCount val="4"/>
                <c:pt idx="0">
                  <c:v>16.324750999999999</c:v>
                </c:pt>
                <c:pt idx="1">
                  <c:v>15.228716</c:v>
                </c:pt>
                <c:pt idx="2">
                  <c:v>8.3456419999999998</c:v>
                </c:pt>
                <c:pt idx="3">
                  <c:v>18.632023</c:v>
                </c:pt>
              </c:numCache>
            </c:numRef>
          </c:val>
          <c:smooth val="0"/>
          <c:extLst xmlns:c16r2="http://schemas.microsoft.com/office/drawing/2015/06/chart">
            <c:ext xmlns:c16="http://schemas.microsoft.com/office/drawing/2014/chart" uri="{C3380CC4-5D6E-409C-BE32-E72D297353CC}">
              <c16:uniqueId val="{00000009-C28A-4E68-A2CA-BE3BE7ED0463}"/>
            </c:ext>
          </c:extLst>
        </c:ser>
        <c:dLbls>
          <c:showLegendKey val="0"/>
          <c:showVal val="1"/>
          <c:showCatName val="0"/>
          <c:showSerName val="0"/>
          <c:showPercent val="0"/>
          <c:showBubbleSize val="0"/>
        </c:dLbls>
        <c:marker val="1"/>
        <c:smooth val="0"/>
        <c:axId val="41275776"/>
        <c:axId val="41277312"/>
      </c:lineChart>
      <c:catAx>
        <c:axId val="41275776"/>
        <c:scaling>
          <c:orientation val="minMax"/>
        </c:scaling>
        <c:delete val="0"/>
        <c:axPos val="b"/>
        <c:numFmt formatCode="General" sourceLinked="1"/>
        <c:majorTickMark val="none"/>
        <c:minorTickMark val="none"/>
        <c:tickLblPos val="nextTo"/>
        <c:crossAx val="41277312"/>
        <c:crosses val="autoZero"/>
        <c:auto val="1"/>
        <c:lblAlgn val="ctr"/>
        <c:lblOffset val="100"/>
        <c:noMultiLvlLbl val="0"/>
      </c:catAx>
      <c:valAx>
        <c:axId val="41277312"/>
        <c:scaling>
          <c:orientation val="minMax"/>
        </c:scaling>
        <c:delete val="0"/>
        <c:axPos val="l"/>
        <c:majorGridlines/>
        <c:numFmt formatCode="0.00" sourceLinked="1"/>
        <c:majorTickMark val="none"/>
        <c:minorTickMark val="none"/>
        <c:tickLblPos val="nextTo"/>
        <c:crossAx val="41275776"/>
        <c:crosses val="autoZero"/>
        <c:crossBetween val="between"/>
      </c:valAx>
    </c:plotArea>
    <c:legend>
      <c:legendPos val="r"/>
      <c:layout/>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Īpatsvara pieaugums (%) attiecībā pret 2016.gadu</a:t>
            </a:r>
          </a:p>
        </c:rich>
      </c:tx>
      <c:layout/>
      <c:overlay val="0"/>
    </c:title>
    <c:autoTitleDeleted val="0"/>
    <c:plotArea>
      <c:layout/>
      <c:barChart>
        <c:barDir val="bar"/>
        <c:grouping val="clustered"/>
        <c:varyColors val="0"/>
        <c:ser>
          <c:idx val="0"/>
          <c:order val="0"/>
          <c:tx>
            <c:strRef>
              <c:f>'2_dinamika'!$S$31</c:f>
              <c:strCache>
                <c:ptCount val="1"/>
                <c:pt idx="0">
                  <c:v>3.pants</c:v>
                </c:pt>
              </c:strCache>
            </c:strRef>
          </c:tx>
          <c:spPr>
            <a:solidFill>
              <a:srgbClr val="CC99FF"/>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'2_dinamika'!$T$31:$V$31</c:f>
              <c:numCache>
                <c:formatCode>0%</c:formatCode>
                <c:ptCount val="3"/>
                <c:pt idx="0">
                  <c:v>0.33333333333333331</c:v>
                </c:pt>
                <c:pt idx="1">
                  <c:v>0.10536044362292052</c:v>
                </c:pt>
                <c:pt idx="2">
                  <c:v>0.15757075281961275</c:v>
                </c:pt>
              </c:numCache>
            </c:numRef>
          </c:val>
          <c:extLst xmlns:c16r2="http://schemas.microsoft.com/office/drawing/2015/06/chart">
            <c:ext xmlns:c16="http://schemas.microsoft.com/office/drawing/2014/chart" uri="{C3380CC4-5D6E-409C-BE32-E72D297353CC}">
              <c16:uniqueId val="{00000000-E4C0-442D-AB37-C665D333D9AC}"/>
            </c:ext>
          </c:extLst>
        </c:ser>
        <c:ser>
          <c:idx val="1"/>
          <c:order val="1"/>
          <c:tx>
            <c:strRef>
              <c:f>'2_dinamika'!$S$32</c:f>
              <c:strCache>
                <c:ptCount val="1"/>
                <c:pt idx="0">
                  <c:v>5.pants</c:v>
                </c:pt>
              </c:strCache>
            </c:strRef>
          </c:tx>
          <c:spPr>
            <a:solidFill>
              <a:srgbClr val="FFFF99"/>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'2_dinamika'!$T$32:$V$32</c:f>
              <c:numCache>
                <c:formatCode>0%</c:formatCode>
                <c:ptCount val="3"/>
                <c:pt idx="0">
                  <c:v>0.42196531791907516</c:v>
                </c:pt>
                <c:pt idx="1">
                  <c:v>0.6688734871211337</c:v>
                </c:pt>
                <c:pt idx="2">
                  <c:v>0.55208073755598086</c:v>
                </c:pt>
              </c:numCache>
            </c:numRef>
          </c:val>
          <c:extLst xmlns:c16r2="http://schemas.microsoft.com/office/drawing/2015/06/chart">
            <c:ext xmlns:c16="http://schemas.microsoft.com/office/drawing/2014/chart" uri="{C3380CC4-5D6E-409C-BE32-E72D297353CC}">
              <c16:uniqueId val="{00000001-E4C0-442D-AB37-C665D333D9AC}"/>
            </c:ext>
          </c:extLst>
        </c:ser>
        <c:dLbls>
          <c:showLegendKey val="0"/>
          <c:showVal val="0"/>
          <c:showCatName val="0"/>
          <c:showSerName val="0"/>
          <c:showPercent val="0"/>
          <c:showBubbleSize val="0"/>
        </c:dLbls>
        <c:gapWidth val="150"/>
        <c:axId val="41329024"/>
        <c:axId val="41330560"/>
      </c:barChart>
      <c:catAx>
        <c:axId val="41329024"/>
        <c:scaling>
          <c:orientation val="minMax"/>
        </c:scaling>
        <c:delete val="0"/>
        <c:axPos val="l"/>
        <c:numFmt formatCode="General" sourceLinked="0"/>
        <c:majorTickMark val="out"/>
        <c:minorTickMark val="none"/>
        <c:tickLblPos val="nextTo"/>
        <c:crossAx val="41330560"/>
        <c:crosses val="autoZero"/>
        <c:auto val="1"/>
        <c:lblAlgn val="ctr"/>
        <c:lblOffset val="100"/>
        <c:noMultiLvlLbl val="0"/>
      </c:catAx>
      <c:valAx>
        <c:axId val="41330560"/>
        <c:scaling>
          <c:orientation val="minMax"/>
        </c:scaling>
        <c:delete val="0"/>
        <c:axPos val="b"/>
        <c:majorGridlines/>
        <c:numFmt formatCode="0%" sourceLinked="1"/>
        <c:majorTickMark val="out"/>
        <c:minorTickMark val="none"/>
        <c:tickLblPos val="nextTo"/>
        <c:crossAx val="41329024"/>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Faktiski izlietotie naudas līdzekļi (milj. EUR)</a:t>
            </a:r>
          </a:p>
        </c:rich>
      </c:tx>
      <c:layout/>
      <c:overlay val="0"/>
    </c:title>
    <c:autoTitleDeleted val="0"/>
    <c:plotArea>
      <c:layout/>
      <c:lineChart>
        <c:grouping val="standard"/>
        <c:varyColors val="0"/>
        <c:ser>
          <c:idx val="0"/>
          <c:order val="0"/>
          <c:tx>
            <c:strRef>
              <c:f>'3_fakt_izmaksas_un_dinamika'!$R$11</c:f>
              <c:strCache>
                <c:ptCount val="1"/>
                <c:pt idx="0">
                  <c:v>Faktiski izlietotie naudas līdzekļi (milj. EUR)</c:v>
                </c:pt>
              </c:strCache>
            </c:strRef>
          </c:tx>
          <c:spPr>
            <a:ln>
              <a:solidFill>
                <a:schemeClr val="accent6">
                  <a:lumMod val="60000"/>
                  <a:lumOff val="40000"/>
                </a:schemeClr>
              </a:solidFill>
            </a:ln>
          </c:spPr>
          <c:marker>
            <c:spPr>
              <a:solidFill>
                <a:srgbClr val="996600"/>
              </a:solidFill>
              <a:ln>
                <a:solidFill>
                  <a:schemeClr val="accent6">
                    <a:lumMod val="60000"/>
                    <a:lumOff val="40000"/>
                  </a:schemeClr>
                </a:solidFill>
              </a:ln>
            </c:spPr>
          </c:marker>
          <c:dLbls>
            <c:dLbl>
              <c:idx val="0"/>
              <c:layout>
                <c:manualLayout>
                  <c:x val="-8.948545861297539E-3"/>
                  <c:y val="-2.314814814814814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3CA-4DF1-8310-A1F86600118B}"/>
                </c:ext>
                <c:ext xmlns:c15="http://schemas.microsoft.com/office/drawing/2012/chart" uri="{CE6537A1-D6FC-4f65-9D91-7224C49458BB}"/>
              </c:extLst>
            </c:dLbl>
            <c:dLbl>
              <c:idx val="1"/>
              <c:layout>
                <c:manualLayout>
                  <c:x val="-2.6845637583892617E-2"/>
                  <c:y val="-5.55555555555555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3CA-4DF1-8310-A1F86600118B}"/>
                </c:ext>
                <c:ext xmlns:c15="http://schemas.microsoft.com/office/drawing/2012/chart" uri="{CE6537A1-D6FC-4f65-9D91-7224C49458BB}"/>
              </c:extLst>
            </c:dLbl>
            <c:dLbl>
              <c:idx val="2"/>
              <c:layout>
                <c:manualLayout>
                  <c:x val="-1.7897091722595078E-2"/>
                  <c:y val="2.77777777777777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3CA-4DF1-8310-A1F86600118B}"/>
                </c:ext>
                <c:ext xmlns:c15="http://schemas.microsoft.com/office/drawing/2012/chart" uri="{CE6537A1-D6FC-4f65-9D91-7224C49458BB}"/>
              </c:extLst>
            </c:dLbl>
            <c:dLbl>
              <c:idx val="3"/>
              <c:layout>
                <c:manualLayout>
                  <c:x val="-8.948545861297539E-3"/>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3CA-4DF1-8310-A1F86600118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'3_fakt_izmaksas_un_dinamika'!$S$10:$V$10</c:f>
              <c:strCache>
                <c:ptCount val="4"/>
                <c:pt idx="0">
                  <c:v>2014.gads</c:v>
                </c:pt>
                <c:pt idx="1">
                  <c:v>2015.gads</c:v>
                </c:pt>
                <c:pt idx="2">
                  <c:v>2016.gads</c:v>
                </c:pt>
                <c:pt idx="3">
                  <c:v>2017.gads</c:v>
                </c:pt>
              </c:strCache>
            </c:strRef>
          </c:cat>
          <c:val>
            <c:numRef>
              <c:f>'3_fakt_izmaksas_un_dinamika'!$S$11:$V$11</c:f>
              <c:numCache>
                <c:formatCode>#,##0.0</c:formatCode>
                <c:ptCount val="4"/>
                <c:pt idx="0">
                  <c:v>2842.8870160000001</c:v>
                </c:pt>
                <c:pt idx="1">
                  <c:v>2375.4712880000002</c:v>
                </c:pt>
                <c:pt idx="2">
                  <c:v>2304.1043709999999</c:v>
                </c:pt>
                <c:pt idx="3">
                  <c:v>2653.5030120000001</c:v>
                </c:pt>
              </c:numCache>
            </c:numRef>
          </c:val>
          <c:smooth val="0"/>
          <c:extLst xmlns:c16r2="http://schemas.microsoft.com/office/drawing/2015/06/chart">
            <c:ext xmlns:c16="http://schemas.microsoft.com/office/drawing/2014/chart" uri="{C3380CC4-5D6E-409C-BE32-E72D297353CC}">
              <c16:uniqueId val="{00000004-D3CA-4DF1-8310-A1F86600118B}"/>
            </c:ext>
          </c:extLst>
        </c:ser>
        <c:dLbls>
          <c:showLegendKey val="0"/>
          <c:showVal val="0"/>
          <c:showCatName val="0"/>
          <c:showSerName val="0"/>
          <c:showPercent val="0"/>
          <c:showBubbleSize val="0"/>
        </c:dLbls>
        <c:marker val="1"/>
        <c:smooth val="0"/>
        <c:axId val="41411328"/>
        <c:axId val="41412864"/>
      </c:lineChart>
      <c:catAx>
        <c:axId val="41411328"/>
        <c:scaling>
          <c:orientation val="minMax"/>
        </c:scaling>
        <c:delete val="0"/>
        <c:axPos val="b"/>
        <c:numFmt formatCode="General" sourceLinked="0"/>
        <c:majorTickMark val="out"/>
        <c:minorTickMark val="none"/>
        <c:tickLblPos val="nextTo"/>
        <c:crossAx val="41412864"/>
        <c:crosses val="autoZero"/>
        <c:auto val="1"/>
        <c:lblAlgn val="ctr"/>
        <c:lblOffset val="100"/>
        <c:noMultiLvlLbl val="0"/>
      </c:catAx>
      <c:valAx>
        <c:axId val="41412864"/>
        <c:scaling>
          <c:orientation val="minMax"/>
        </c:scaling>
        <c:delete val="0"/>
        <c:axPos val="l"/>
        <c:majorGridlines/>
        <c:numFmt formatCode="#,##0.0" sourceLinked="1"/>
        <c:majorTickMark val="out"/>
        <c:minorTickMark val="none"/>
        <c:tickLblPos val="nextTo"/>
        <c:crossAx val="41411328"/>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2892818096275416"/>
          <c:y val="2.359882005899705E-2"/>
        </c:manualLayout>
      </c:layout>
      <c:overlay val="0"/>
      <c:txPr>
        <a:bodyPr/>
        <a:lstStyle/>
        <a:p>
          <a:pPr>
            <a:defRPr sz="1200"/>
          </a:pPr>
          <a:endParaRPr lang="lv-LV"/>
        </a:p>
      </c:txPr>
    </c:title>
    <c:autoTitleDeleted val="0"/>
    <c:plotArea>
      <c:layout/>
      <c:lineChart>
        <c:grouping val="standard"/>
        <c:varyColors val="0"/>
        <c:ser>
          <c:idx val="0"/>
          <c:order val="0"/>
          <c:tx>
            <c:strRef>
              <c:f>'3_fakt_izmaksas_un_dinamika'!$R$12</c:f>
              <c:strCache>
                <c:ptCount val="1"/>
                <c:pt idx="0">
                  <c:v>Maksājumi, izmantojot elektronisko iepirkumu sistēmu (milj. EUR)</c:v>
                </c:pt>
              </c:strCache>
            </c:strRef>
          </c:tx>
          <c:spPr>
            <a:ln>
              <a:solidFill>
                <a:srgbClr val="996600"/>
              </a:solidFill>
            </a:ln>
          </c:spPr>
          <c:marker>
            <c:symbol val="circle"/>
            <c:size val="7"/>
            <c:spPr>
              <a:solidFill>
                <a:schemeClr val="accent6">
                  <a:lumMod val="60000"/>
                  <a:lumOff val="40000"/>
                </a:schemeClr>
              </a:solidFill>
              <a:ln>
                <a:solidFill>
                  <a:srgbClr val="996600"/>
                </a:solidFill>
              </a:ln>
            </c:spPr>
          </c:marker>
          <c:dLbls>
            <c:dLbl>
              <c:idx val="0"/>
              <c:layout>
                <c:manualLayout>
                  <c:x val="-1.1904761904761904E-2"/>
                  <c:y val="1.388888888888888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E5A-4522-B8BA-DAA93EFF2593}"/>
                </c:ext>
                <c:ext xmlns:c15="http://schemas.microsoft.com/office/drawing/2012/chart" uri="{CE6537A1-D6FC-4f65-9D91-7224C49458BB}"/>
              </c:extLst>
            </c:dLbl>
            <c:dLbl>
              <c:idx val="1"/>
              <c:layout>
                <c:manualLayout>
                  <c:x val="-2.0833333333333332E-2"/>
                  <c:y val="-4.16666666666666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E5A-4522-B8BA-DAA93EFF2593}"/>
                </c:ext>
                <c:ext xmlns:c15="http://schemas.microsoft.com/office/drawing/2012/chart" uri="{CE6537A1-D6FC-4f65-9D91-7224C49458BB}"/>
              </c:extLst>
            </c:dLbl>
            <c:dLbl>
              <c:idx val="2"/>
              <c:layout>
                <c:manualLayout>
                  <c:x val="-3.273809523809524E-2"/>
                  <c:y val="3.70370370370370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E5A-4522-B8BA-DAA93EFF2593}"/>
                </c:ext>
                <c:ext xmlns:c15="http://schemas.microsoft.com/office/drawing/2012/chart" uri="{CE6537A1-D6FC-4f65-9D91-7224C49458BB}"/>
              </c:extLst>
            </c:dLbl>
            <c:dLbl>
              <c:idx val="3"/>
              <c:layout>
                <c:manualLayout>
                  <c:x val="-1.190476190476190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E5A-4522-B8BA-DAA93EFF259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'3_fakt_izmaksas_un_dinamika'!$S$10:$V$10</c:f>
              <c:strCache>
                <c:ptCount val="4"/>
                <c:pt idx="0">
                  <c:v>2014.gads</c:v>
                </c:pt>
                <c:pt idx="1">
                  <c:v>2015.gads</c:v>
                </c:pt>
                <c:pt idx="2">
                  <c:v>2016.gads</c:v>
                </c:pt>
                <c:pt idx="3">
                  <c:v>2017.gads</c:v>
                </c:pt>
              </c:strCache>
            </c:strRef>
          </c:cat>
          <c:val>
            <c:numRef>
              <c:f>'3_fakt_izmaksas_un_dinamika'!$S$12:$V$12</c:f>
              <c:numCache>
                <c:formatCode>#,##0.0</c:formatCode>
                <c:ptCount val="4"/>
                <c:pt idx="0">
                  <c:v>47.110500999999999</c:v>
                </c:pt>
                <c:pt idx="1">
                  <c:v>62.965772999999999</c:v>
                </c:pt>
                <c:pt idx="2">
                  <c:v>61.731222000000002</c:v>
                </c:pt>
                <c:pt idx="3">
                  <c:v>74.855805000000004</c:v>
                </c:pt>
              </c:numCache>
            </c:numRef>
          </c:val>
          <c:smooth val="1"/>
          <c:extLst xmlns:c16r2="http://schemas.microsoft.com/office/drawing/2015/06/chart">
            <c:ext xmlns:c16="http://schemas.microsoft.com/office/drawing/2014/chart" uri="{C3380CC4-5D6E-409C-BE32-E72D297353CC}">
              <c16:uniqueId val="{00000004-6E5A-4522-B8BA-DAA93EFF2593}"/>
            </c:ext>
          </c:extLst>
        </c:ser>
        <c:dLbls>
          <c:showLegendKey val="0"/>
          <c:showVal val="0"/>
          <c:showCatName val="0"/>
          <c:showSerName val="0"/>
          <c:showPercent val="0"/>
          <c:showBubbleSize val="0"/>
        </c:dLbls>
        <c:marker val="1"/>
        <c:smooth val="0"/>
        <c:axId val="41460480"/>
        <c:axId val="41462016"/>
      </c:lineChart>
      <c:catAx>
        <c:axId val="41460480"/>
        <c:scaling>
          <c:orientation val="minMax"/>
        </c:scaling>
        <c:delete val="0"/>
        <c:axPos val="b"/>
        <c:numFmt formatCode="General" sourceLinked="0"/>
        <c:majorTickMark val="out"/>
        <c:minorTickMark val="none"/>
        <c:tickLblPos val="nextTo"/>
        <c:crossAx val="41462016"/>
        <c:crosses val="autoZero"/>
        <c:auto val="1"/>
        <c:lblAlgn val="ctr"/>
        <c:lblOffset val="100"/>
        <c:noMultiLvlLbl val="0"/>
      </c:catAx>
      <c:valAx>
        <c:axId val="41462016"/>
        <c:scaling>
          <c:orientation val="minMax"/>
        </c:scaling>
        <c:delete val="0"/>
        <c:axPos val="l"/>
        <c:majorGridlines/>
        <c:numFmt formatCode="#,##0.0" sourceLinked="1"/>
        <c:majorTickMark val="out"/>
        <c:minorTickMark val="none"/>
        <c:tickLblPos val="nextTo"/>
        <c:crossAx val="41460480"/>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Iepirkumu</a:t>
            </a:r>
            <a:r>
              <a:rPr lang="lv-LV" sz="1200" baseline="0"/>
              <a:t> skaits valsts un pašvaldību sektorā</a:t>
            </a:r>
          </a:p>
        </c:rich>
      </c:tx>
      <c:layout/>
      <c:overlay val="0"/>
    </c:title>
    <c:autoTitleDeleted val="0"/>
    <c:plotArea>
      <c:layout/>
      <c:barChart>
        <c:barDir val="bar"/>
        <c:grouping val="clustered"/>
        <c:varyColors val="0"/>
        <c:ser>
          <c:idx val="0"/>
          <c:order val="0"/>
          <c:tx>
            <c:strRef>
              <c:f>'5_virs_ES_sliekšņa'!$C$3</c:f>
              <c:strCache>
                <c:ptCount val="1"/>
                <c:pt idx="0">
                  <c:v>Centralizēti iepirkumi</c:v>
                </c:pt>
              </c:strCache>
            </c:strRef>
          </c:tx>
          <c:spPr>
            <a:solidFill>
              <a:srgbClr val="66FFFF"/>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'5_virs_ES_sliekšņa'!$A$4:$A$5</c:f>
              <c:strCache>
                <c:ptCount val="2"/>
                <c:pt idx="0">
                  <c:v>Valsts sektors</c:v>
                </c:pt>
                <c:pt idx="1">
                  <c:v>Pašvaldību sektors</c:v>
                </c:pt>
              </c:strCache>
            </c:strRef>
          </c:cat>
          <c:val>
            <c:numRef>
              <c:f>'5_virs_ES_sliekšņa'!$C$4:$C$5</c:f>
              <c:numCache>
                <c:formatCode>General</c:formatCode>
                <c:ptCount val="2"/>
                <c:pt idx="0">
                  <c:v>77</c:v>
                </c:pt>
                <c:pt idx="1">
                  <c:v>54</c:v>
                </c:pt>
              </c:numCache>
            </c:numRef>
          </c:val>
          <c:extLst xmlns:c16r2="http://schemas.microsoft.com/office/drawing/2015/06/chart">
            <c:ext xmlns:c16="http://schemas.microsoft.com/office/drawing/2014/chart" uri="{C3380CC4-5D6E-409C-BE32-E72D297353CC}">
              <c16:uniqueId val="{00000000-3202-442F-BAD8-12AA20D58691}"/>
            </c:ext>
          </c:extLst>
        </c:ser>
        <c:ser>
          <c:idx val="1"/>
          <c:order val="1"/>
          <c:tx>
            <c:strRef>
              <c:f>'5_virs_ES_sliekšņa'!$E$3</c:f>
              <c:strCache>
                <c:ptCount val="1"/>
                <c:pt idx="0">
                  <c:v>Decentralizēti iepirkumi</c:v>
                </c:pt>
              </c:strCache>
            </c:strRef>
          </c:tx>
          <c:spPr>
            <a:solidFill>
              <a:schemeClr val="accent5">
                <a:lumMod val="7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'5_virs_ES_sliekšņa'!$A$4:$A$5</c:f>
              <c:strCache>
                <c:ptCount val="2"/>
                <c:pt idx="0">
                  <c:v>Valsts sektors</c:v>
                </c:pt>
                <c:pt idx="1">
                  <c:v>Pašvaldību sektors</c:v>
                </c:pt>
              </c:strCache>
            </c:strRef>
          </c:cat>
          <c:val>
            <c:numRef>
              <c:f>'5_virs_ES_sliekšņa'!$E$4:$E$5</c:f>
              <c:numCache>
                <c:formatCode>General</c:formatCode>
                <c:ptCount val="2"/>
                <c:pt idx="0">
                  <c:v>517</c:v>
                </c:pt>
                <c:pt idx="1">
                  <c:v>209</c:v>
                </c:pt>
              </c:numCache>
            </c:numRef>
          </c:val>
          <c:extLst xmlns:c16r2="http://schemas.microsoft.com/office/drawing/2015/06/chart">
            <c:ext xmlns:c16="http://schemas.microsoft.com/office/drawing/2014/chart" uri="{C3380CC4-5D6E-409C-BE32-E72D297353CC}">
              <c16:uniqueId val="{00000001-3202-442F-BAD8-12AA20D58691}"/>
            </c:ext>
          </c:extLst>
        </c:ser>
        <c:dLbls>
          <c:showLegendKey val="0"/>
          <c:showVal val="0"/>
          <c:showCatName val="0"/>
          <c:showSerName val="0"/>
          <c:showPercent val="0"/>
          <c:showBubbleSize val="0"/>
        </c:dLbls>
        <c:gapWidth val="150"/>
        <c:axId val="41116800"/>
        <c:axId val="41118336"/>
      </c:barChart>
      <c:catAx>
        <c:axId val="41116800"/>
        <c:scaling>
          <c:orientation val="minMax"/>
        </c:scaling>
        <c:delete val="0"/>
        <c:axPos val="l"/>
        <c:numFmt formatCode="General" sourceLinked="0"/>
        <c:majorTickMark val="none"/>
        <c:minorTickMark val="none"/>
        <c:tickLblPos val="nextTo"/>
        <c:crossAx val="41118336"/>
        <c:crosses val="autoZero"/>
        <c:auto val="1"/>
        <c:lblAlgn val="ctr"/>
        <c:lblOffset val="100"/>
        <c:noMultiLvlLbl val="0"/>
      </c:catAx>
      <c:valAx>
        <c:axId val="41118336"/>
        <c:scaling>
          <c:orientation val="minMax"/>
        </c:scaling>
        <c:delete val="0"/>
        <c:axPos val="b"/>
        <c:majorGridlines/>
        <c:numFmt formatCode="General" sourceLinked="1"/>
        <c:majorTickMark val="none"/>
        <c:minorTickMark val="none"/>
        <c:tickLblPos val="nextTo"/>
        <c:crossAx val="41116800"/>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lv-LV" sz="1200"/>
              <a:t>Iepirkumu skaits kopā</a:t>
            </a:r>
          </a:p>
        </c:rich>
      </c:tx>
      <c:layout/>
      <c:overlay val="0"/>
    </c:title>
    <c:autoTitleDeleted val="0"/>
    <c:plotArea>
      <c:layout>
        <c:manualLayout>
          <c:layoutTarget val="inner"/>
          <c:xMode val="edge"/>
          <c:yMode val="edge"/>
          <c:x val="0.10519816272965879"/>
          <c:y val="0.17260070830308499"/>
          <c:w val="0.37979199475065617"/>
          <c:h val="0.69053048763392533"/>
        </c:manualLayout>
      </c:layout>
      <c:doughnutChart>
        <c:varyColors val="1"/>
        <c:ser>
          <c:idx val="0"/>
          <c:order val="0"/>
          <c:spPr>
            <a:solidFill>
              <a:srgbClr val="66FFFF"/>
            </a:solidFill>
          </c:spPr>
          <c:dPt>
            <c:idx val="1"/>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1-6C80-469F-9D68-A0D1399BBE16}"/>
              </c:ext>
            </c:extLst>
          </c:dPt>
          <c:dLbls>
            <c:dLbl>
              <c:idx val="1"/>
              <c:layout>
                <c:manualLayout>
                  <c:x val="1.2500000000000001E-2"/>
                  <c:y val="0"/>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6C80-469F-9D68-A0D1399BBE16}"/>
                </c:ex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('5_virs_ES_sliekšņa'!$C$3,'5_virs_ES_sliekšņa'!$E$3)</c:f>
              <c:strCache>
                <c:ptCount val="2"/>
                <c:pt idx="0">
                  <c:v>Centralizēti iepirkumi</c:v>
                </c:pt>
                <c:pt idx="1">
                  <c:v>Decentralizēti iepirkumi</c:v>
                </c:pt>
              </c:strCache>
            </c:strRef>
          </c:cat>
          <c:val>
            <c:numRef>
              <c:f>('5_virs_ES_sliekšņa'!$C$6,'5_virs_ES_sliekšņa'!$E$6)</c:f>
              <c:numCache>
                <c:formatCode>General</c:formatCode>
                <c:ptCount val="2"/>
                <c:pt idx="0">
                  <c:v>131</c:v>
                </c:pt>
                <c:pt idx="1">
                  <c:v>726</c:v>
                </c:pt>
              </c:numCache>
            </c:numRef>
          </c:val>
          <c:extLst xmlns:c16r2="http://schemas.microsoft.com/office/drawing/2015/06/chart">
            <c:ext xmlns:c16="http://schemas.microsoft.com/office/drawing/2014/chart" uri="{C3380CC4-5D6E-409C-BE32-E72D297353CC}">
              <c16:uniqueId val="{00000002-6C80-469F-9D68-A0D1399BBE16}"/>
            </c:ext>
          </c:extLst>
        </c:ser>
        <c:dLbls>
          <c:showLegendKey val="0"/>
          <c:showVal val="0"/>
          <c:showCatName val="0"/>
          <c:showSerName val="0"/>
          <c:showPercent val="1"/>
          <c:showBubbleSize val="0"/>
          <c:showLeaderLines val="1"/>
        </c:dLbls>
        <c:firstSliceAng val="0"/>
        <c:holeSize val="50"/>
      </c:doughnut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Publisko iepirkumu likuma piemērošanas</a:t>
            </a:r>
            <a:r>
              <a:rPr lang="lv-LV" sz="1200" baseline="0"/>
              <a:t> izņēmumi</a:t>
            </a:r>
          </a:p>
        </c:rich>
      </c:tx>
      <c:layout/>
      <c:overlay val="0"/>
    </c:title>
    <c:autoTitleDeleted val="0"/>
    <c:plotArea>
      <c:layout/>
      <c:barChart>
        <c:barDir val="col"/>
        <c:grouping val="clustered"/>
        <c:varyColors val="0"/>
        <c:ser>
          <c:idx val="1"/>
          <c:order val="1"/>
          <c:tx>
            <c:strRef>
              <c:f>'1_galvenie_rādītāji'!$R$17</c:f>
              <c:strCache>
                <c:ptCount val="1"/>
                <c:pt idx="0">
                  <c:v>Noslēgto iepirkuma līgumu summa (EUR) bez PVN</c:v>
                </c:pt>
              </c:strCache>
            </c:strRef>
          </c:tx>
          <c:spPr>
            <a:solidFill>
              <a:srgbClr val="FFFF99"/>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'1_galvenie_rādītāji'!$S$15:$T$15</c:f>
              <c:strCache>
                <c:ptCount val="2"/>
                <c:pt idx="0">
                  <c:v>3.pants</c:v>
                </c:pt>
                <c:pt idx="1">
                  <c:v>5.pants</c:v>
                </c:pt>
              </c:strCache>
            </c:strRef>
          </c:cat>
          <c:val>
            <c:numRef>
              <c:f>'1_galvenie_rādītāji'!$S$17:$T$17</c:f>
              <c:numCache>
                <c:formatCode>#,##0</c:formatCode>
                <c:ptCount val="2"/>
                <c:pt idx="0">
                  <c:v>136099629</c:v>
                </c:pt>
                <c:pt idx="1">
                  <c:v>18632023</c:v>
                </c:pt>
              </c:numCache>
            </c:numRef>
          </c:val>
          <c:extLst xmlns:c16r2="http://schemas.microsoft.com/office/drawing/2015/06/chart">
            <c:ext xmlns:c16="http://schemas.microsoft.com/office/drawing/2014/chart" uri="{C3380CC4-5D6E-409C-BE32-E72D297353CC}">
              <c16:uniqueId val="{00000000-1C7D-4826-8C2F-A15E10BE64A5}"/>
            </c:ext>
          </c:extLst>
        </c:ser>
        <c:dLbls>
          <c:showLegendKey val="0"/>
          <c:showVal val="0"/>
          <c:showCatName val="0"/>
          <c:showSerName val="0"/>
          <c:showPercent val="0"/>
          <c:showBubbleSize val="0"/>
        </c:dLbls>
        <c:gapWidth val="150"/>
        <c:axId val="40490880"/>
        <c:axId val="40492416"/>
      </c:barChart>
      <c:lineChart>
        <c:grouping val="standard"/>
        <c:varyColors val="0"/>
        <c:ser>
          <c:idx val="0"/>
          <c:order val="0"/>
          <c:tx>
            <c:strRef>
              <c:f>'1_galvenie_rādītāji'!$R$16</c:f>
              <c:strCache>
                <c:ptCount val="1"/>
                <c:pt idx="0">
                  <c:v>Noslēgto iepirkuma līgumu skaits</c:v>
                </c:pt>
              </c:strCache>
            </c:strRef>
          </c:tx>
          <c:spPr>
            <a:ln>
              <a:solidFill>
                <a:srgbClr val="7030A0"/>
              </a:solidFill>
            </a:ln>
          </c:spPr>
          <c:marker>
            <c:spPr>
              <a:solidFill>
                <a:srgbClr val="7030A0"/>
              </a:solidFill>
              <a:ln>
                <a:solidFill>
                  <a:srgbClr val="7030A0"/>
                </a:solidFill>
              </a:ln>
            </c:spPr>
          </c:marker>
          <c:dLbls>
            <c:dLbl>
              <c:idx val="0"/>
              <c:layout>
                <c:manualLayout>
                  <c:x val="-1.3889107611548556E-2"/>
                  <c:y val="-4.629629629629629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C7D-4826-8C2F-A15E10BE64A5}"/>
                </c:ext>
                <c:ext xmlns:c15="http://schemas.microsoft.com/office/drawing/2012/chart" uri="{CE6537A1-D6FC-4f65-9D91-7224C49458BB}"/>
              </c:extLst>
            </c:dLbl>
            <c:dLbl>
              <c:idx val="1"/>
              <c:layout>
                <c:manualLayout>
                  <c:x val="-1.3888888888888888E-2"/>
                  <c:y val="-3.24074074074074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C7D-4826-8C2F-A15E10BE64A5}"/>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'1_galvenie_rādītāji'!$S$15:$T$15</c:f>
              <c:strCache>
                <c:ptCount val="2"/>
                <c:pt idx="0">
                  <c:v>3.pants</c:v>
                </c:pt>
                <c:pt idx="1">
                  <c:v>5.pants</c:v>
                </c:pt>
              </c:strCache>
            </c:strRef>
          </c:cat>
          <c:val>
            <c:numRef>
              <c:f>'1_galvenie_rādītāji'!$S$16:$T$16</c:f>
              <c:numCache>
                <c:formatCode>General</c:formatCode>
                <c:ptCount val="2"/>
                <c:pt idx="0">
                  <c:v>541</c:v>
                </c:pt>
                <c:pt idx="1">
                  <c:v>9667</c:v>
                </c:pt>
              </c:numCache>
            </c:numRef>
          </c:val>
          <c:smooth val="0"/>
          <c:extLst xmlns:c16r2="http://schemas.microsoft.com/office/drawing/2015/06/chart">
            <c:ext xmlns:c16="http://schemas.microsoft.com/office/drawing/2014/chart" uri="{C3380CC4-5D6E-409C-BE32-E72D297353CC}">
              <c16:uniqueId val="{00000003-1C7D-4826-8C2F-A15E10BE64A5}"/>
            </c:ext>
          </c:extLst>
        </c:ser>
        <c:dLbls>
          <c:showLegendKey val="0"/>
          <c:showVal val="0"/>
          <c:showCatName val="0"/>
          <c:showSerName val="0"/>
          <c:showPercent val="0"/>
          <c:showBubbleSize val="0"/>
        </c:dLbls>
        <c:marker val="1"/>
        <c:smooth val="0"/>
        <c:axId val="40490880"/>
        <c:axId val="40492416"/>
      </c:lineChart>
      <c:catAx>
        <c:axId val="40490880"/>
        <c:scaling>
          <c:orientation val="minMax"/>
        </c:scaling>
        <c:delete val="0"/>
        <c:axPos val="b"/>
        <c:numFmt formatCode="General" sourceLinked="0"/>
        <c:majorTickMark val="none"/>
        <c:minorTickMark val="none"/>
        <c:tickLblPos val="nextTo"/>
        <c:crossAx val="40492416"/>
        <c:crosses val="autoZero"/>
        <c:auto val="1"/>
        <c:lblAlgn val="ctr"/>
        <c:lblOffset val="100"/>
        <c:noMultiLvlLbl val="0"/>
      </c:catAx>
      <c:valAx>
        <c:axId val="40492416"/>
        <c:scaling>
          <c:orientation val="minMax"/>
        </c:scaling>
        <c:delete val="0"/>
        <c:axPos val="l"/>
        <c:majorGridlines/>
        <c:numFmt formatCode="#,##0" sourceLinked="1"/>
        <c:majorTickMark val="none"/>
        <c:minorTickMark val="none"/>
        <c:tickLblPos val="nextTo"/>
        <c:crossAx val="40490880"/>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Līgumsumma valsts</a:t>
            </a:r>
            <a:r>
              <a:rPr lang="lv-LV" sz="1200" baseline="0"/>
              <a:t> un pašvaldību sektorā</a:t>
            </a:r>
          </a:p>
        </c:rich>
      </c:tx>
      <c:layout/>
      <c:overlay val="0"/>
    </c:title>
    <c:autoTitleDeleted val="0"/>
    <c:plotArea>
      <c:layout/>
      <c:barChart>
        <c:barDir val="bar"/>
        <c:grouping val="clustered"/>
        <c:varyColors val="0"/>
        <c:ser>
          <c:idx val="0"/>
          <c:order val="0"/>
          <c:tx>
            <c:strRef>
              <c:f>'5_virs_ES_sliekšņa'!$C$11</c:f>
              <c:strCache>
                <c:ptCount val="1"/>
                <c:pt idx="0">
                  <c:v>Centralizēti iepirkumi</c:v>
                </c:pt>
              </c:strCache>
            </c:strRef>
          </c:tx>
          <c:spPr>
            <a:solidFill>
              <a:srgbClr val="66FFFF"/>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'5_virs_ES_sliekšņa'!$A$12:$A$13</c:f>
              <c:strCache>
                <c:ptCount val="2"/>
                <c:pt idx="0">
                  <c:v>Valsts sektors</c:v>
                </c:pt>
                <c:pt idx="1">
                  <c:v>Pašvaldību sektors</c:v>
                </c:pt>
              </c:strCache>
            </c:strRef>
          </c:cat>
          <c:val>
            <c:numRef>
              <c:f>'5_virs_ES_sliekšņa'!$C$12:$C$13</c:f>
              <c:numCache>
                <c:formatCode>#,##0</c:formatCode>
                <c:ptCount val="2"/>
                <c:pt idx="0">
                  <c:v>283309772</c:v>
                </c:pt>
                <c:pt idx="1">
                  <c:v>59946406</c:v>
                </c:pt>
              </c:numCache>
            </c:numRef>
          </c:val>
          <c:extLst xmlns:c16r2="http://schemas.microsoft.com/office/drawing/2015/06/chart">
            <c:ext xmlns:c16="http://schemas.microsoft.com/office/drawing/2014/chart" uri="{C3380CC4-5D6E-409C-BE32-E72D297353CC}">
              <c16:uniqueId val="{00000000-7414-4460-9280-45B20F9353CD}"/>
            </c:ext>
          </c:extLst>
        </c:ser>
        <c:ser>
          <c:idx val="1"/>
          <c:order val="1"/>
          <c:tx>
            <c:strRef>
              <c:f>'5_virs_ES_sliekšņa'!$E$11</c:f>
              <c:strCache>
                <c:ptCount val="1"/>
                <c:pt idx="0">
                  <c:v>Decentralizēti iepirkumi</c:v>
                </c:pt>
              </c:strCache>
            </c:strRef>
          </c:tx>
          <c:spPr>
            <a:solidFill>
              <a:schemeClr val="accent5">
                <a:lumMod val="7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'5_virs_ES_sliekšņa'!$A$12:$A$13</c:f>
              <c:strCache>
                <c:ptCount val="2"/>
                <c:pt idx="0">
                  <c:v>Valsts sektors</c:v>
                </c:pt>
                <c:pt idx="1">
                  <c:v>Pašvaldību sektors</c:v>
                </c:pt>
              </c:strCache>
            </c:strRef>
          </c:cat>
          <c:val>
            <c:numRef>
              <c:f>'5_virs_ES_sliekšņa'!$E$12:$E$13</c:f>
              <c:numCache>
                <c:formatCode>#,##0</c:formatCode>
                <c:ptCount val="2"/>
                <c:pt idx="0">
                  <c:v>1088121577</c:v>
                </c:pt>
                <c:pt idx="1">
                  <c:v>264542962</c:v>
                </c:pt>
              </c:numCache>
            </c:numRef>
          </c:val>
          <c:extLst xmlns:c16r2="http://schemas.microsoft.com/office/drawing/2015/06/chart">
            <c:ext xmlns:c16="http://schemas.microsoft.com/office/drawing/2014/chart" uri="{C3380CC4-5D6E-409C-BE32-E72D297353CC}">
              <c16:uniqueId val="{00000001-7414-4460-9280-45B20F9353CD}"/>
            </c:ext>
          </c:extLst>
        </c:ser>
        <c:dLbls>
          <c:showLegendKey val="0"/>
          <c:showVal val="0"/>
          <c:showCatName val="0"/>
          <c:showSerName val="0"/>
          <c:showPercent val="0"/>
          <c:showBubbleSize val="0"/>
        </c:dLbls>
        <c:gapWidth val="150"/>
        <c:axId val="41182720"/>
        <c:axId val="41184256"/>
      </c:barChart>
      <c:catAx>
        <c:axId val="41182720"/>
        <c:scaling>
          <c:orientation val="minMax"/>
        </c:scaling>
        <c:delete val="0"/>
        <c:axPos val="l"/>
        <c:numFmt formatCode="General" sourceLinked="0"/>
        <c:majorTickMark val="none"/>
        <c:minorTickMark val="none"/>
        <c:tickLblPos val="nextTo"/>
        <c:crossAx val="41184256"/>
        <c:crosses val="autoZero"/>
        <c:auto val="1"/>
        <c:lblAlgn val="ctr"/>
        <c:lblOffset val="100"/>
        <c:noMultiLvlLbl val="0"/>
      </c:catAx>
      <c:valAx>
        <c:axId val="41184256"/>
        <c:scaling>
          <c:orientation val="minMax"/>
        </c:scaling>
        <c:delete val="0"/>
        <c:axPos val="b"/>
        <c:majorGridlines/>
        <c:numFmt formatCode="#,##0" sourceLinked="1"/>
        <c:majorTickMark val="none"/>
        <c:minorTickMark val="none"/>
        <c:tickLblPos val="nextTo"/>
        <c:crossAx val="41182720"/>
        <c:crosses val="autoZero"/>
        <c:crossBetween val="between"/>
        <c:majorUnit val="500000000"/>
        <c:dispUnits>
          <c:builtInUnit val="millions"/>
          <c:dispUnitsLbl>
            <c:layout>
              <c:manualLayout>
                <c:xMode val="edge"/>
                <c:yMode val="edge"/>
                <c:x val="0.30230899219789309"/>
                <c:y val="0.82308829478409107"/>
              </c:manualLayout>
            </c:layout>
            <c:tx>
              <c:rich>
                <a:bodyPr/>
                <a:lstStyle/>
                <a:p>
                  <a:pPr>
                    <a:defRPr/>
                  </a:pPr>
                  <a:r>
                    <a:rPr lang="lv-LV"/>
                    <a:t>Miljoni (EUR) bez PVN</a:t>
                  </a:r>
                </a:p>
              </c:rich>
            </c:tx>
          </c:dispUnitsLbl>
        </c:dispUnits>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Kopējā līgumsumma</a:t>
            </a:r>
          </a:p>
        </c:rich>
      </c:tx>
      <c:layout/>
      <c:overlay val="0"/>
    </c:title>
    <c:autoTitleDeleted val="0"/>
    <c:plotArea>
      <c:layout>
        <c:manualLayout>
          <c:layoutTarget val="inner"/>
          <c:xMode val="edge"/>
          <c:yMode val="edge"/>
          <c:x val="0.11907947243271708"/>
          <c:y val="0.23243663046968194"/>
          <c:w val="0.39672171072659806"/>
          <c:h val="0.64078071941772963"/>
        </c:manualLayout>
      </c:layout>
      <c:doughnutChart>
        <c:varyColors val="1"/>
        <c:ser>
          <c:idx val="0"/>
          <c:order val="0"/>
          <c:dPt>
            <c:idx val="0"/>
            <c:bubble3D val="0"/>
            <c:spPr>
              <a:solidFill>
                <a:srgbClr val="66FFFF"/>
              </a:solidFill>
            </c:spPr>
            <c:extLst xmlns:c16r2="http://schemas.microsoft.com/office/drawing/2015/06/chart">
              <c:ext xmlns:c16="http://schemas.microsoft.com/office/drawing/2014/chart" uri="{C3380CC4-5D6E-409C-BE32-E72D297353CC}">
                <c16:uniqueId val="{00000001-8092-4C5C-B2AE-9601618E65E6}"/>
              </c:ext>
            </c:extLst>
          </c:dPt>
          <c:dPt>
            <c:idx val="1"/>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3-8092-4C5C-B2AE-9601618E65E6}"/>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('5_virs_ES_sliekšņa'!$C$11,'5_virs_ES_sliekšņa'!$E$11)</c:f>
              <c:strCache>
                <c:ptCount val="2"/>
                <c:pt idx="0">
                  <c:v>Centralizēti iepirkumi</c:v>
                </c:pt>
                <c:pt idx="1">
                  <c:v>Decentralizēti iepirkumi</c:v>
                </c:pt>
              </c:strCache>
            </c:strRef>
          </c:cat>
          <c:val>
            <c:numRef>
              <c:f>('5_virs_ES_sliekšņa'!$C$14,'5_virs_ES_sliekšņa'!$E$14)</c:f>
              <c:numCache>
                <c:formatCode>#,##0</c:formatCode>
                <c:ptCount val="2"/>
                <c:pt idx="0">
                  <c:v>343256178</c:v>
                </c:pt>
                <c:pt idx="1">
                  <c:v>1352664539</c:v>
                </c:pt>
              </c:numCache>
            </c:numRef>
          </c:val>
          <c:extLst xmlns:c16r2="http://schemas.microsoft.com/office/drawing/2015/06/chart">
            <c:ext xmlns:c16="http://schemas.microsoft.com/office/drawing/2014/chart" uri="{C3380CC4-5D6E-409C-BE32-E72D297353CC}">
              <c16:uniqueId val="{00000004-8092-4C5C-B2AE-9601618E65E6}"/>
            </c:ext>
          </c:extLst>
        </c:ser>
        <c:dLbls>
          <c:showLegendKey val="0"/>
          <c:showVal val="0"/>
          <c:showCatName val="0"/>
          <c:showSerName val="0"/>
          <c:showPercent val="1"/>
          <c:showBubbleSize val="0"/>
          <c:showLeaderLines val="1"/>
        </c:dLbls>
        <c:firstSliceAng val="0"/>
        <c:holeSize val="50"/>
      </c:doughnut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Iepirkumu</a:t>
            </a:r>
            <a:r>
              <a:rPr lang="lv-LV" sz="1200" baseline="0"/>
              <a:t> skaits un līgumsumma (milj. EUR) bez PVN pēc iepirkuma veida</a:t>
            </a:r>
            <a:endParaRPr lang="lv-LV" sz="1200"/>
          </a:p>
        </c:rich>
      </c:tx>
      <c:layout/>
      <c:overlay val="0"/>
    </c:title>
    <c:autoTitleDeleted val="0"/>
    <c:plotArea>
      <c:layout/>
      <c:barChart>
        <c:barDir val="col"/>
        <c:grouping val="clustered"/>
        <c:varyColors val="0"/>
        <c:ser>
          <c:idx val="0"/>
          <c:order val="0"/>
          <c:tx>
            <c:strRef>
              <c:f>'5_virs_ES_sliekšņa'!$L$38:$L$39</c:f>
              <c:strCache>
                <c:ptCount val="1"/>
                <c:pt idx="0">
                  <c:v>Piegāde Iepirkumu skaits</c:v>
                </c:pt>
              </c:strCache>
            </c:strRef>
          </c:tx>
          <c:invertIfNegative val="0"/>
          <c:dLbls>
            <c:dLbl>
              <c:idx val="0"/>
              <c:layout>
                <c:manualLayout>
                  <c:x val="0"/>
                  <c:y val="1.599200148083422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772-49A0-A49C-6AF409383052}"/>
                </c:ext>
                <c:ext xmlns:c15="http://schemas.microsoft.com/office/drawing/2012/chart" uri="{CE6537A1-D6FC-4f65-9D91-7224C49458BB}"/>
              </c:extLst>
            </c:dLbl>
            <c:dLbl>
              <c:idx val="1"/>
              <c:layout>
                <c:manualLayout>
                  <c:x val="-6.3793735184811302E-3"/>
                  <c:y val="1.295133278250145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772-49A0-A49C-6AF40938305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'5_virs_ES_sliekšņa'!$K$40:$K$41</c:f>
              <c:strCache>
                <c:ptCount val="2"/>
                <c:pt idx="0">
                  <c:v>Valsts sektors</c:v>
                </c:pt>
                <c:pt idx="1">
                  <c:v>Pašvaldību sektors</c:v>
                </c:pt>
              </c:strCache>
            </c:strRef>
          </c:cat>
          <c:val>
            <c:numRef>
              <c:f>'5_virs_ES_sliekšņa'!$L$40:$L$41</c:f>
              <c:numCache>
                <c:formatCode>General</c:formatCode>
                <c:ptCount val="2"/>
                <c:pt idx="0">
                  <c:v>313</c:v>
                </c:pt>
                <c:pt idx="1">
                  <c:v>149</c:v>
                </c:pt>
              </c:numCache>
            </c:numRef>
          </c:val>
          <c:extLst xmlns:c16r2="http://schemas.microsoft.com/office/drawing/2015/06/chart">
            <c:ext xmlns:c16="http://schemas.microsoft.com/office/drawing/2014/chart" uri="{C3380CC4-5D6E-409C-BE32-E72D297353CC}">
              <c16:uniqueId val="{00000002-E772-49A0-A49C-6AF409383052}"/>
            </c:ext>
          </c:extLst>
        </c:ser>
        <c:ser>
          <c:idx val="2"/>
          <c:order val="2"/>
          <c:tx>
            <c:strRef>
              <c:f>'5_virs_ES_sliekšņa'!$N$38:$N$39</c:f>
              <c:strCache>
                <c:ptCount val="1"/>
                <c:pt idx="0">
                  <c:v>Būvdarbi Iepirkumu skaits</c:v>
                </c:pt>
              </c:strCache>
            </c:strRef>
          </c:tx>
          <c:spPr>
            <a:solidFill>
              <a:srgbClr val="66FFFF"/>
            </a:solidFill>
          </c:spPr>
          <c:invertIfNegative val="0"/>
          <c:dLbls>
            <c:dLbl>
              <c:idx val="0"/>
              <c:layout>
                <c:manualLayout>
                  <c:x val="0"/>
                  <c:y val="1.086811566894828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772-49A0-A49C-6AF409383052}"/>
                </c:ext>
                <c:ext xmlns:c15="http://schemas.microsoft.com/office/drawing/2012/chart" uri="{CE6537A1-D6FC-4f65-9D91-7224C49458BB}"/>
              </c:extLst>
            </c:dLbl>
            <c:dLbl>
              <c:idx val="1"/>
              <c:layout>
                <c:manualLayout>
                  <c:x val="0"/>
                  <c:y val="1.59920014808341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772-49A0-A49C-6AF40938305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'5_virs_ES_sliekšņa'!$K$40:$K$41</c:f>
              <c:strCache>
                <c:ptCount val="2"/>
                <c:pt idx="0">
                  <c:v>Valsts sektors</c:v>
                </c:pt>
                <c:pt idx="1">
                  <c:v>Pašvaldību sektors</c:v>
                </c:pt>
              </c:strCache>
            </c:strRef>
          </c:cat>
          <c:val>
            <c:numRef>
              <c:f>'5_virs_ES_sliekšņa'!$N$40:$N$41</c:f>
              <c:numCache>
                <c:formatCode>General</c:formatCode>
                <c:ptCount val="2"/>
                <c:pt idx="0">
                  <c:v>14</c:v>
                </c:pt>
                <c:pt idx="1">
                  <c:v>10</c:v>
                </c:pt>
              </c:numCache>
            </c:numRef>
          </c:val>
          <c:extLst xmlns:c16r2="http://schemas.microsoft.com/office/drawing/2015/06/chart">
            <c:ext xmlns:c16="http://schemas.microsoft.com/office/drawing/2014/chart" uri="{C3380CC4-5D6E-409C-BE32-E72D297353CC}">
              <c16:uniqueId val="{00000005-E772-49A0-A49C-6AF409383052}"/>
            </c:ext>
          </c:extLst>
        </c:ser>
        <c:ser>
          <c:idx val="4"/>
          <c:order val="4"/>
          <c:tx>
            <c:strRef>
              <c:f>'5_virs_ES_sliekšņa'!$P$38:$P$39</c:f>
              <c:strCache>
                <c:ptCount val="1"/>
                <c:pt idx="0">
                  <c:v>Pakalpojumi Iepirkumu skaits</c:v>
                </c:pt>
              </c:strCache>
            </c:strRef>
          </c:tx>
          <c:invertIfNegative val="0"/>
          <c:dLbls>
            <c:dLbl>
              <c:idx val="0"/>
              <c:layout>
                <c:manualLayout>
                  <c:x val="-2.0355788859725867E-3"/>
                  <c:y val="1.086811566894828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E772-49A0-A49C-6AF409383052}"/>
                </c:ext>
                <c:ext xmlns:c15="http://schemas.microsoft.com/office/drawing/2012/chart" uri="{CE6537A1-D6FC-4f65-9D91-7224C49458BB}"/>
              </c:extLst>
            </c:dLbl>
            <c:dLbl>
              <c:idx val="1"/>
              <c:layout>
                <c:manualLayout>
                  <c:x val="6.5157667257405485E-3"/>
                  <c:y val="1.19941207356119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E772-49A0-A49C-6AF40938305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'5_virs_ES_sliekšņa'!$K$40:$K$41</c:f>
              <c:strCache>
                <c:ptCount val="2"/>
                <c:pt idx="0">
                  <c:v>Valsts sektors</c:v>
                </c:pt>
                <c:pt idx="1">
                  <c:v>Pašvaldību sektors</c:v>
                </c:pt>
              </c:strCache>
            </c:strRef>
          </c:cat>
          <c:val>
            <c:numRef>
              <c:f>'5_virs_ES_sliekšņa'!$P$40:$P$41</c:f>
              <c:numCache>
                <c:formatCode>General</c:formatCode>
                <c:ptCount val="2"/>
                <c:pt idx="0">
                  <c:v>267</c:v>
                </c:pt>
                <c:pt idx="1">
                  <c:v>104</c:v>
                </c:pt>
              </c:numCache>
            </c:numRef>
          </c:val>
          <c:extLst xmlns:c16r2="http://schemas.microsoft.com/office/drawing/2015/06/chart">
            <c:ext xmlns:c16="http://schemas.microsoft.com/office/drawing/2014/chart" uri="{C3380CC4-5D6E-409C-BE32-E72D297353CC}">
              <c16:uniqueId val="{00000008-E772-49A0-A49C-6AF409383052}"/>
            </c:ext>
          </c:extLst>
        </c:ser>
        <c:dLbls>
          <c:showLegendKey val="0"/>
          <c:showVal val="0"/>
          <c:showCatName val="0"/>
          <c:showSerName val="0"/>
          <c:showPercent val="0"/>
          <c:showBubbleSize val="0"/>
        </c:dLbls>
        <c:gapWidth val="150"/>
        <c:axId val="42309888"/>
        <c:axId val="41885696"/>
      </c:barChart>
      <c:lineChart>
        <c:grouping val="standard"/>
        <c:varyColors val="0"/>
        <c:ser>
          <c:idx val="1"/>
          <c:order val="1"/>
          <c:tx>
            <c:strRef>
              <c:f>'5_virs_ES_sliekšņa'!$M$38:$M$39</c:f>
              <c:strCache>
                <c:ptCount val="1"/>
                <c:pt idx="0">
                  <c:v>Piegāde Līgumsumma</c:v>
                </c:pt>
              </c:strCache>
            </c:strRef>
          </c:tx>
          <c:spPr>
            <a:ln>
              <a:solidFill>
                <a:srgbClr val="00B0F0"/>
              </a:solidFill>
            </a:ln>
          </c:spPr>
          <c:marker>
            <c:symbol val="circle"/>
            <c:size val="7"/>
            <c:spPr>
              <a:solidFill>
                <a:srgbClr val="00B0F0"/>
              </a:solidFill>
              <a:ln>
                <a:solidFill>
                  <a:srgbClr val="00B0F0"/>
                </a:solidFill>
              </a:ln>
            </c:spPr>
          </c:marker>
          <c:dLbls>
            <c:dLbl>
              <c:idx val="0"/>
              <c:layout>
                <c:manualLayout>
                  <c:x val="-1.0178115416943693E-2"/>
                  <c:y val="-1.59920014808341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E772-49A0-A49C-6AF409383052}"/>
                </c:ext>
                <c:ext xmlns:c15="http://schemas.microsoft.com/office/drawing/2012/chart" uri="{CE6537A1-D6FC-4f65-9D91-7224C49458BB}"/>
              </c:extLst>
            </c:dLbl>
            <c:dLbl>
              <c:idx val="1"/>
              <c:layout>
                <c:manualLayout>
                  <c:x val="-1.8320607750498649E-2"/>
                  <c:y val="1.59920014808341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E772-49A0-A49C-6AF40938305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'5_virs_ES_sliekšņa'!$K$40:$K$41</c:f>
              <c:strCache>
                <c:ptCount val="2"/>
                <c:pt idx="0">
                  <c:v>Valsts sektors</c:v>
                </c:pt>
                <c:pt idx="1">
                  <c:v>Pašvaldību sektors</c:v>
                </c:pt>
              </c:strCache>
            </c:strRef>
          </c:cat>
          <c:val>
            <c:numRef>
              <c:f>'5_virs_ES_sliekšņa'!$M$40:$M$41</c:f>
              <c:numCache>
                <c:formatCode>#,##0.0</c:formatCode>
                <c:ptCount val="2"/>
                <c:pt idx="0">
                  <c:v>529.09278900000004</c:v>
                </c:pt>
                <c:pt idx="1">
                  <c:v>93.505610000000004</c:v>
                </c:pt>
              </c:numCache>
            </c:numRef>
          </c:val>
          <c:smooth val="0"/>
          <c:extLst xmlns:c16r2="http://schemas.microsoft.com/office/drawing/2015/06/chart">
            <c:ext xmlns:c16="http://schemas.microsoft.com/office/drawing/2014/chart" uri="{C3380CC4-5D6E-409C-BE32-E72D297353CC}">
              <c16:uniqueId val="{0000000B-E772-49A0-A49C-6AF409383052}"/>
            </c:ext>
          </c:extLst>
        </c:ser>
        <c:ser>
          <c:idx val="3"/>
          <c:order val="3"/>
          <c:tx>
            <c:strRef>
              <c:f>'5_virs_ES_sliekšņa'!$O$38:$O$39</c:f>
              <c:strCache>
                <c:ptCount val="1"/>
                <c:pt idx="0">
                  <c:v>Būvdarbi Līgumsumma</c:v>
                </c:pt>
              </c:strCache>
            </c:strRef>
          </c:tx>
          <c:spPr>
            <a:ln>
              <a:solidFill>
                <a:srgbClr val="0000FF"/>
              </a:solidFill>
            </a:ln>
          </c:spPr>
          <c:marker>
            <c:symbol val="x"/>
            <c:size val="7"/>
            <c:spPr>
              <a:solidFill>
                <a:srgbClr val="0000FF"/>
              </a:solidFill>
              <a:ln>
                <a:solidFill>
                  <a:srgbClr val="0000FF"/>
                </a:solidFill>
              </a:ln>
            </c:spPr>
          </c:marker>
          <c:dLbls>
            <c:dLbl>
              <c:idx val="0"/>
              <c:layout>
                <c:manualLayout>
                  <c:x val="-3.66411677172832E-2"/>
                  <c:y val="-3.710812785077643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E772-49A0-A49C-6AF409383052}"/>
                </c:ext>
                <c:ext xmlns:c15="http://schemas.microsoft.com/office/drawing/2012/chart" uri="{CE6537A1-D6FC-4f65-9D91-7224C49458BB}"/>
              </c:extLst>
            </c:dLbl>
            <c:dLbl>
              <c:idx val="1"/>
              <c:layout>
                <c:manualLayout>
                  <c:x val="-1.6693810709558672E-2"/>
                  <c:y val="-2.973199259800709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E772-49A0-A49C-6AF40938305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'5_virs_ES_sliekšņa'!$K$40:$K$41</c:f>
              <c:strCache>
                <c:ptCount val="2"/>
                <c:pt idx="0">
                  <c:v>Valsts sektors</c:v>
                </c:pt>
                <c:pt idx="1">
                  <c:v>Pašvaldību sektors</c:v>
                </c:pt>
              </c:strCache>
            </c:strRef>
          </c:cat>
          <c:val>
            <c:numRef>
              <c:f>'5_virs_ES_sliekšņa'!$O$40:$O$41</c:f>
              <c:numCache>
                <c:formatCode>#,##0.0</c:formatCode>
                <c:ptCount val="2"/>
                <c:pt idx="0">
                  <c:v>134.48789300000001</c:v>
                </c:pt>
                <c:pt idx="1">
                  <c:v>118.018158</c:v>
                </c:pt>
              </c:numCache>
            </c:numRef>
          </c:val>
          <c:smooth val="0"/>
          <c:extLst xmlns:c16r2="http://schemas.microsoft.com/office/drawing/2015/06/chart">
            <c:ext xmlns:c16="http://schemas.microsoft.com/office/drawing/2014/chart" uri="{C3380CC4-5D6E-409C-BE32-E72D297353CC}">
              <c16:uniqueId val="{0000000E-E772-49A0-A49C-6AF409383052}"/>
            </c:ext>
          </c:extLst>
        </c:ser>
        <c:ser>
          <c:idx val="5"/>
          <c:order val="5"/>
          <c:tx>
            <c:strRef>
              <c:f>'5_virs_ES_sliekšņa'!$Q$38:$Q$39</c:f>
              <c:strCache>
                <c:ptCount val="1"/>
                <c:pt idx="0">
                  <c:v>Pakalpojumi Līgumsumma</c:v>
                </c:pt>
              </c:strCache>
            </c:strRef>
          </c:tx>
          <c:spPr>
            <a:ln>
              <a:solidFill>
                <a:schemeClr val="tx2">
                  <a:lumMod val="75000"/>
                </a:schemeClr>
              </a:solidFill>
            </a:ln>
          </c:spPr>
          <c:marker>
            <c:symbol val="diamond"/>
            <c:size val="7"/>
            <c:spPr>
              <a:solidFill>
                <a:schemeClr val="tx2">
                  <a:lumMod val="75000"/>
                </a:schemeClr>
              </a:solidFill>
              <a:ln>
                <a:solidFill>
                  <a:schemeClr val="tx2">
                    <a:lumMod val="75000"/>
                  </a:schemeClr>
                </a:solidFill>
              </a:ln>
            </c:spPr>
          </c:marker>
          <c:dLbls>
            <c:dLbl>
              <c:idx val="0"/>
              <c:layout>
                <c:manualLayout>
                  <c:x val="-6.1068692501662159E-3"/>
                  <c:y val="-2.798600259145976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E772-49A0-A49C-6AF409383052}"/>
                </c:ext>
                <c:ext xmlns:c15="http://schemas.microsoft.com/office/drawing/2012/chart" uri="{CE6537A1-D6FC-4f65-9D91-7224C49458BB}"/>
              </c:extLst>
            </c:dLbl>
            <c:dLbl>
              <c:idx val="1"/>
              <c:layout>
                <c:manualLayout>
                  <c:x val="-8.5513456117130657E-3"/>
                  <c:y val="-2.872114986114679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E772-49A0-A49C-6AF40938305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'5_virs_ES_sliekšņa'!$K$40:$K$41</c:f>
              <c:strCache>
                <c:ptCount val="2"/>
                <c:pt idx="0">
                  <c:v>Valsts sektors</c:v>
                </c:pt>
                <c:pt idx="1">
                  <c:v>Pašvaldību sektors</c:v>
                </c:pt>
              </c:strCache>
            </c:strRef>
          </c:cat>
          <c:val>
            <c:numRef>
              <c:f>'5_virs_ES_sliekšņa'!$Q$40:$Q$41</c:f>
              <c:numCache>
                <c:formatCode>#,##0.0</c:formatCode>
                <c:ptCount val="2"/>
                <c:pt idx="0">
                  <c:v>707.85066700000004</c:v>
                </c:pt>
                <c:pt idx="1">
                  <c:v>112.96559999999999</c:v>
                </c:pt>
              </c:numCache>
            </c:numRef>
          </c:val>
          <c:smooth val="0"/>
          <c:extLst xmlns:c16r2="http://schemas.microsoft.com/office/drawing/2015/06/chart">
            <c:ext xmlns:c16="http://schemas.microsoft.com/office/drawing/2014/chart" uri="{C3380CC4-5D6E-409C-BE32-E72D297353CC}">
              <c16:uniqueId val="{00000011-E772-49A0-A49C-6AF409383052}"/>
            </c:ext>
          </c:extLst>
        </c:ser>
        <c:dLbls>
          <c:showLegendKey val="0"/>
          <c:showVal val="0"/>
          <c:showCatName val="0"/>
          <c:showSerName val="0"/>
          <c:showPercent val="0"/>
          <c:showBubbleSize val="0"/>
        </c:dLbls>
        <c:marker val="1"/>
        <c:smooth val="0"/>
        <c:axId val="42309888"/>
        <c:axId val="41885696"/>
      </c:lineChart>
      <c:catAx>
        <c:axId val="42309888"/>
        <c:scaling>
          <c:orientation val="minMax"/>
        </c:scaling>
        <c:delete val="0"/>
        <c:axPos val="b"/>
        <c:numFmt formatCode="General" sourceLinked="0"/>
        <c:majorTickMark val="none"/>
        <c:minorTickMark val="none"/>
        <c:tickLblPos val="nextTo"/>
        <c:crossAx val="41885696"/>
        <c:crosses val="autoZero"/>
        <c:auto val="1"/>
        <c:lblAlgn val="ctr"/>
        <c:lblOffset val="100"/>
        <c:noMultiLvlLbl val="0"/>
      </c:catAx>
      <c:valAx>
        <c:axId val="41885696"/>
        <c:scaling>
          <c:orientation val="minMax"/>
        </c:scaling>
        <c:delete val="0"/>
        <c:axPos val="l"/>
        <c:majorGridlines/>
        <c:numFmt formatCode="General" sourceLinked="1"/>
        <c:majorTickMark val="none"/>
        <c:minorTickMark val="none"/>
        <c:tickLblPos val="nextTo"/>
        <c:crossAx val="42309888"/>
        <c:crosses val="autoZero"/>
        <c:crossBetween val="between"/>
      </c:valAx>
    </c:plotArea>
    <c:legend>
      <c:legendPos val="r"/>
      <c:layout>
        <c:manualLayout>
          <c:xMode val="edge"/>
          <c:yMode val="edge"/>
          <c:x val="0.70190756070021165"/>
          <c:y val="0.37404413470592784"/>
          <c:w val="0.27853327590713151"/>
          <c:h val="0.3029597721114430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Iepirkumu skaits kopā</a:t>
            </a:r>
          </a:p>
        </c:rich>
      </c:tx>
      <c:layout/>
      <c:overlay val="0"/>
    </c:title>
    <c:autoTitleDeleted val="0"/>
    <c:plotArea>
      <c:layout/>
      <c:pieChart>
        <c:varyColors val="1"/>
        <c:ser>
          <c:idx val="0"/>
          <c:order val="0"/>
          <c:tx>
            <c:strRef>
              <c:f>'5_virs_ES_sliekšņa'!$B$3</c:f>
              <c:strCache>
                <c:ptCount val="1"/>
                <c:pt idx="0">
                  <c:v>Iepirkumu skaits kopā</c:v>
                </c:pt>
              </c:strCache>
            </c:strRef>
          </c:tx>
          <c:spPr>
            <a:solidFill>
              <a:schemeClr val="accent5">
                <a:lumMod val="75000"/>
              </a:schemeClr>
            </a:solidFill>
          </c:spPr>
          <c:dPt>
            <c:idx val="1"/>
            <c:bubble3D val="0"/>
            <c:spPr>
              <a:solidFill>
                <a:srgbClr val="66FFFF"/>
              </a:solidFill>
            </c:spPr>
            <c:extLst xmlns:c16r2="http://schemas.microsoft.com/office/drawing/2015/06/chart">
              <c:ext xmlns:c16="http://schemas.microsoft.com/office/drawing/2014/chart" uri="{C3380CC4-5D6E-409C-BE32-E72D297353CC}">
                <c16:uniqueId val="{00000001-77D2-4CC9-A7C9-02FA055A7F94}"/>
              </c:ext>
            </c:extLst>
          </c:dPt>
          <c:dLbls>
            <c:dLbl>
              <c:idx val="0"/>
              <c:layout>
                <c:manualLayout>
                  <c:x val="-0.1406081058049562"/>
                  <c:y val="-0.1224959190604791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2-77D2-4CC9-A7C9-02FA055A7F94}"/>
                </c:ex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'5_virs_ES_sliekšņa'!$A$4:$A$5</c:f>
              <c:strCache>
                <c:ptCount val="2"/>
                <c:pt idx="0">
                  <c:v>Valsts sektors</c:v>
                </c:pt>
                <c:pt idx="1">
                  <c:v>Pašvaldību sektors</c:v>
                </c:pt>
              </c:strCache>
            </c:strRef>
          </c:cat>
          <c:val>
            <c:numRef>
              <c:f>'5_virs_ES_sliekšņa'!$B$4:$B$5</c:f>
              <c:numCache>
                <c:formatCode>General</c:formatCode>
                <c:ptCount val="2"/>
                <c:pt idx="0">
                  <c:v>594</c:v>
                </c:pt>
                <c:pt idx="1">
                  <c:v>263</c:v>
                </c:pt>
              </c:numCache>
            </c:numRef>
          </c:val>
          <c:extLst xmlns:c16r2="http://schemas.microsoft.com/office/drawing/2015/06/chart">
            <c:ext xmlns:c16="http://schemas.microsoft.com/office/drawing/2014/chart" uri="{C3380CC4-5D6E-409C-BE32-E72D297353CC}">
              <c16:uniqueId val="{00000003-77D2-4CC9-A7C9-02FA055A7F94}"/>
            </c:ext>
          </c:extLst>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Kopējā līgumsumma</a:t>
            </a:r>
          </a:p>
        </c:rich>
      </c:tx>
      <c:layout/>
      <c:overlay val="0"/>
    </c:title>
    <c:autoTitleDeleted val="0"/>
    <c:plotArea>
      <c:layout/>
      <c:pieChart>
        <c:varyColors val="1"/>
        <c:ser>
          <c:idx val="0"/>
          <c:order val="0"/>
          <c:tx>
            <c:strRef>
              <c:f>'5_virs_ES_sliekšņa'!$B$11</c:f>
              <c:strCache>
                <c:ptCount val="1"/>
                <c:pt idx="0">
                  <c:v>Kopējā līgumsumma</c:v>
                </c:pt>
              </c:strCache>
            </c:strRef>
          </c:tx>
          <c:dPt>
            <c:idx val="0"/>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1-3865-44B0-BCD3-4541F142E84E}"/>
              </c:ext>
            </c:extLst>
          </c:dPt>
          <c:dPt>
            <c:idx val="1"/>
            <c:bubble3D val="0"/>
            <c:spPr>
              <a:solidFill>
                <a:srgbClr val="66FFFF"/>
              </a:solidFill>
            </c:spPr>
            <c:extLst xmlns:c16r2="http://schemas.microsoft.com/office/drawing/2015/06/chart">
              <c:ext xmlns:c16="http://schemas.microsoft.com/office/drawing/2014/chart" uri="{C3380CC4-5D6E-409C-BE32-E72D297353CC}">
                <c16:uniqueId val="{00000003-3865-44B0-BCD3-4541F142E84E}"/>
              </c:ext>
            </c:extLst>
          </c:dPt>
          <c:dLbls>
            <c:dLbl>
              <c:idx val="0"/>
              <c:layout>
                <c:manualLayout>
                  <c:x val="-0.11304930318053677"/>
                  <c:y val="-0.191969534202755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3865-44B0-BCD3-4541F142E84E}"/>
                </c:ex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'5_virs_ES_sliekšņa'!$A$12:$A$13</c:f>
              <c:strCache>
                <c:ptCount val="2"/>
                <c:pt idx="0">
                  <c:v>Valsts sektors</c:v>
                </c:pt>
                <c:pt idx="1">
                  <c:v>Pašvaldību sektors</c:v>
                </c:pt>
              </c:strCache>
            </c:strRef>
          </c:cat>
          <c:val>
            <c:numRef>
              <c:f>'5_virs_ES_sliekšņa'!$B$12:$B$13</c:f>
              <c:numCache>
                <c:formatCode>#,##0</c:formatCode>
                <c:ptCount val="2"/>
                <c:pt idx="0">
                  <c:v>1371431349</c:v>
                </c:pt>
                <c:pt idx="1">
                  <c:v>324489368</c:v>
                </c:pt>
              </c:numCache>
            </c:numRef>
          </c:val>
          <c:extLst xmlns:c16r2="http://schemas.microsoft.com/office/drawing/2015/06/chart">
            <c:ext xmlns:c16="http://schemas.microsoft.com/office/drawing/2014/chart" uri="{C3380CC4-5D6E-409C-BE32-E72D297353CC}">
              <c16:uniqueId val="{00000004-3865-44B0-BCD3-4541F142E84E}"/>
            </c:ext>
          </c:extLst>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Iepirkumu skaits kopā</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4.4415305524825921E-2"/>
          <c:y val="0.175695595473774"/>
          <c:w val="0.67415891195418753"/>
          <c:h val="0.7189854126691696"/>
        </c:manualLayout>
      </c:layout>
      <c:pie3DChart>
        <c:varyColors val="1"/>
        <c:ser>
          <c:idx val="0"/>
          <c:order val="0"/>
          <c:tx>
            <c:strRef>
              <c:f>'5_virs_ES_sliekšņa'!$L$44</c:f>
              <c:strCache>
                <c:ptCount val="1"/>
                <c:pt idx="0">
                  <c:v>Iepirkumu skaits kopā</c:v>
                </c:pt>
              </c:strCache>
            </c:strRef>
          </c:tx>
          <c:explosion val="25"/>
          <c:dPt>
            <c:idx val="0"/>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1-22E3-462C-A2DD-34A91248432F}"/>
              </c:ext>
            </c:extLst>
          </c:dPt>
          <c:dPt>
            <c:idx val="1"/>
            <c:bubble3D val="0"/>
            <c:spPr>
              <a:solidFill>
                <a:srgbClr val="66FFFF"/>
              </a:solidFill>
            </c:spPr>
            <c:extLst xmlns:c16r2="http://schemas.microsoft.com/office/drawing/2015/06/chart">
              <c:ext xmlns:c16="http://schemas.microsoft.com/office/drawing/2014/chart" uri="{C3380CC4-5D6E-409C-BE32-E72D297353CC}">
                <c16:uniqueId val="{00000003-22E3-462C-A2DD-34A91248432F}"/>
              </c:ext>
            </c:extLst>
          </c:dPt>
          <c:dPt>
            <c:idx val="2"/>
            <c:bubble3D val="0"/>
            <c:spPr>
              <a:solidFill>
                <a:srgbClr val="3333CC"/>
              </a:solidFill>
            </c:spPr>
            <c:extLst xmlns:c16r2="http://schemas.microsoft.com/office/drawing/2015/06/chart">
              <c:ext xmlns:c16="http://schemas.microsoft.com/office/drawing/2014/chart" uri="{C3380CC4-5D6E-409C-BE32-E72D297353CC}">
                <c16:uniqueId val="{00000005-22E3-462C-A2DD-34A91248432F}"/>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'5_virs_ES_sliekšņa'!$M$43:$O$43</c:f>
              <c:strCache>
                <c:ptCount val="3"/>
                <c:pt idx="0">
                  <c:v>Piegāde</c:v>
                </c:pt>
                <c:pt idx="1">
                  <c:v>Būvdarbi</c:v>
                </c:pt>
                <c:pt idx="2">
                  <c:v>Pakalpojumi</c:v>
                </c:pt>
              </c:strCache>
            </c:strRef>
          </c:cat>
          <c:val>
            <c:numRef>
              <c:f>'5_virs_ES_sliekšņa'!$M$44:$O$44</c:f>
              <c:numCache>
                <c:formatCode>General</c:formatCode>
                <c:ptCount val="3"/>
                <c:pt idx="0">
                  <c:v>462</c:v>
                </c:pt>
                <c:pt idx="1">
                  <c:v>24</c:v>
                </c:pt>
                <c:pt idx="2">
                  <c:v>371</c:v>
                </c:pt>
              </c:numCache>
            </c:numRef>
          </c:val>
          <c:extLst xmlns:c16r2="http://schemas.microsoft.com/office/drawing/2015/06/chart">
            <c:ext xmlns:c16="http://schemas.microsoft.com/office/drawing/2014/chart" uri="{C3380CC4-5D6E-409C-BE32-E72D297353CC}">
              <c16:uniqueId val="{00000006-22E3-462C-A2DD-34A91248432F}"/>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Kopējā līgu</a:t>
            </a:r>
            <a:r>
              <a:rPr lang="lv-LV" sz="1200"/>
              <a:t>m</a:t>
            </a:r>
            <a:r>
              <a:rPr lang="en-US" sz="1200"/>
              <a:t>summa</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4.4600314531235738E-2"/>
          <c:y val="0.15214554319318147"/>
          <c:w val="0.70185342216838276"/>
          <c:h val="0.74127215134481994"/>
        </c:manualLayout>
      </c:layout>
      <c:pie3DChart>
        <c:varyColors val="1"/>
        <c:ser>
          <c:idx val="0"/>
          <c:order val="0"/>
          <c:tx>
            <c:strRef>
              <c:f>'5_virs_ES_sliekšņa'!$L$49</c:f>
              <c:strCache>
                <c:ptCount val="1"/>
                <c:pt idx="0">
                  <c:v>Kopējā līgumsumma (EUR) bez PVN</c:v>
                </c:pt>
              </c:strCache>
            </c:strRef>
          </c:tx>
          <c:explosion val="25"/>
          <c:dPt>
            <c:idx val="0"/>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1-D4EA-4B1F-8C5D-010E643FF117}"/>
              </c:ext>
            </c:extLst>
          </c:dPt>
          <c:dPt>
            <c:idx val="1"/>
            <c:bubble3D val="0"/>
            <c:spPr>
              <a:solidFill>
                <a:srgbClr val="66FFFF"/>
              </a:solidFill>
            </c:spPr>
            <c:extLst xmlns:c16r2="http://schemas.microsoft.com/office/drawing/2015/06/chart">
              <c:ext xmlns:c16="http://schemas.microsoft.com/office/drawing/2014/chart" uri="{C3380CC4-5D6E-409C-BE32-E72D297353CC}">
                <c16:uniqueId val="{00000003-D4EA-4B1F-8C5D-010E643FF117}"/>
              </c:ext>
            </c:extLst>
          </c:dPt>
          <c:dPt>
            <c:idx val="2"/>
            <c:bubble3D val="0"/>
            <c:spPr>
              <a:solidFill>
                <a:srgbClr val="3333CC"/>
              </a:solidFill>
            </c:spPr>
            <c:extLst xmlns:c16r2="http://schemas.microsoft.com/office/drawing/2015/06/chart">
              <c:ext xmlns:c16="http://schemas.microsoft.com/office/drawing/2014/chart" uri="{C3380CC4-5D6E-409C-BE32-E72D297353CC}">
                <c16:uniqueId val="{00000005-D4EA-4B1F-8C5D-010E643FF117}"/>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'5_virs_ES_sliekšņa'!$M$48:$O$48</c:f>
              <c:strCache>
                <c:ptCount val="3"/>
                <c:pt idx="0">
                  <c:v>Piegāde</c:v>
                </c:pt>
                <c:pt idx="1">
                  <c:v>Būvdarbi</c:v>
                </c:pt>
                <c:pt idx="2">
                  <c:v>Pakalpojumi</c:v>
                </c:pt>
              </c:strCache>
            </c:strRef>
          </c:cat>
          <c:val>
            <c:numRef>
              <c:f>'5_virs_ES_sliekšņa'!$M$49:$O$49</c:f>
              <c:numCache>
                <c:formatCode>#,##0</c:formatCode>
                <c:ptCount val="3"/>
                <c:pt idx="0">
                  <c:v>622598399</c:v>
                </c:pt>
                <c:pt idx="1">
                  <c:v>252506051</c:v>
                </c:pt>
                <c:pt idx="2">
                  <c:v>820816267</c:v>
                </c:pt>
              </c:numCache>
            </c:numRef>
          </c:val>
          <c:extLst xmlns:c16r2="http://schemas.microsoft.com/office/drawing/2015/06/chart">
            <c:ext xmlns:c16="http://schemas.microsoft.com/office/drawing/2014/chart" uri="{C3380CC4-5D6E-409C-BE32-E72D297353CC}">
              <c16:uniqueId val="{00000006-D4EA-4B1F-8C5D-010E643FF117}"/>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Līgumsumma</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'5_virs_ES_sliešņa_procedūras'!$B$15</c:f>
              <c:strCache>
                <c:ptCount val="1"/>
                <c:pt idx="0">
                  <c:v>Līgumsumma (EUR) bez PVN</c:v>
                </c:pt>
              </c:strCache>
            </c:strRef>
          </c:tx>
          <c:dPt>
            <c:idx val="0"/>
            <c:bubble3D val="0"/>
            <c:spPr>
              <a:solidFill>
                <a:schemeClr val="accent5">
                  <a:lumMod val="40000"/>
                  <a:lumOff val="60000"/>
                </a:schemeClr>
              </a:solidFill>
            </c:spPr>
            <c:extLst xmlns:c16r2="http://schemas.microsoft.com/office/drawing/2015/06/chart">
              <c:ext xmlns:c16="http://schemas.microsoft.com/office/drawing/2014/chart" uri="{C3380CC4-5D6E-409C-BE32-E72D297353CC}">
                <c16:uniqueId val="{00000001-C1EF-4959-A6FB-7BDBFB903524}"/>
              </c:ext>
            </c:extLst>
          </c:dPt>
          <c:dPt>
            <c:idx val="1"/>
            <c:bubble3D val="0"/>
            <c:spPr>
              <a:solidFill>
                <a:srgbClr val="3333CC"/>
              </a:solidFill>
            </c:spPr>
            <c:extLst xmlns:c16r2="http://schemas.microsoft.com/office/drawing/2015/06/chart">
              <c:ext xmlns:c16="http://schemas.microsoft.com/office/drawing/2014/chart" uri="{C3380CC4-5D6E-409C-BE32-E72D297353CC}">
                <c16:uniqueId val="{00000003-C1EF-4959-A6FB-7BDBFB903524}"/>
              </c:ext>
            </c:extLst>
          </c:dPt>
          <c:dPt>
            <c:idx val="2"/>
            <c:bubble3D val="0"/>
            <c:spPr>
              <a:solidFill>
                <a:srgbClr val="66FFFF"/>
              </a:solidFill>
            </c:spPr>
            <c:extLst xmlns:c16r2="http://schemas.microsoft.com/office/drawing/2015/06/chart">
              <c:ext xmlns:c16="http://schemas.microsoft.com/office/drawing/2014/chart" uri="{C3380CC4-5D6E-409C-BE32-E72D297353CC}">
                <c16:uniqueId val="{00000005-C1EF-4959-A6FB-7BDBFB903524}"/>
              </c:ext>
            </c:extLst>
          </c:dPt>
          <c:dPt>
            <c:idx val="3"/>
            <c:bubble3D val="0"/>
            <c:spPr>
              <a:solidFill>
                <a:srgbClr val="3366CC"/>
              </a:solidFill>
            </c:spPr>
            <c:extLst xmlns:c16r2="http://schemas.microsoft.com/office/drawing/2015/06/chart">
              <c:ext xmlns:c16="http://schemas.microsoft.com/office/drawing/2014/chart" uri="{C3380CC4-5D6E-409C-BE32-E72D297353CC}">
                <c16:uniqueId val="{00000007-C1EF-4959-A6FB-7BDBFB903524}"/>
              </c:ext>
            </c:extLst>
          </c:dPt>
          <c:dPt>
            <c:idx val="4"/>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9-C1EF-4959-A6FB-7BDBFB903524}"/>
              </c:ext>
            </c:extLst>
          </c:dPt>
          <c:dPt>
            <c:idx val="5"/>
            <c:bubble3D val="0"/>
            <c:spPr>
              <a:solidFill>
                <a:srgbClr val="00B0F0"/>
              </a:solidFill>
            </c:spPr>
            <c:extLst xmlns:c16r2="http://schemas.microsoft.com/office/drawing/2015/06/chart">
              <c:ext xmlns:c16="http://schemas.microsoft.com/office/drawing/2014/chart" uri="{C3380CC4-5D6E-409C-BE32-E72D297353CC}">
                <c16:uniqueId val="{0000000B-C1EF-4959-A6FB-7BDBFB903524}"/>
              </c:ext>
            </c:extLst>
          </c:dPt>
          <c:dLbls>
            <c:dLbl>
              <c:idx val="1"/>
              <c:layout>
                <c:manualLayout>
                  <c:x val="-1.6324430034480984E-4"/>
                  <c:y val="-5.1612988878733754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C1EF-4959-A6FB-7BDBFB903524}"/>
                </c:ex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'5_virs_ES_sliešņa_procedūras'!$C$3:$I$3</c:f>
              <c:strCache>
                <c:ptCount val="7"/>
                <c:pt idx="0">
                  <c:v>Atklāts konkurss</c:v>
                </c:pt>
                <c:pt idx="1">
                  <c:v>Slēgts konkurss</c:v>
                </c:pt>
                <c:pt idx="2">
                  <c:v>Konkursa procedūra ar sarunām</c:v>
                </c:pt>
                <c:pt idx="3">
                  <c:v>Sarunu procedūra</c:v>
                </c:pt>
                <c:pt idx="4">
                  <c:v>Metu konkurss</c:v>
                </c:pt>
                <c:pt idx="5">
                  <c:v>Inovācijas partnerības procedūra</c:v>
                </c:pt>
                <c:pt idx="6">
                  <c:v>Konkursa dialogs</c:v>
                </c:pt>
              </c:strCache>
            </c:strRef>
          </c:cat>
          <c:val>
            <c:numRef>
              <c:f>'5_virs_ES_sliešņa_procedūras'!$C$15:$I$15</c:f>
              <c:numCache>
                <c:formatCode>#,##0</c:formatCode>
                <c:ptCount val="7"/>
                <c:pt idx="0">
                  <c:v>1506710517</c:v>
                </c:pt>
                <c:pt idx="1">
                  <c:v>50558525</c:v>
                </c:pt>
                <c:pt idx="2">
                  <c:v>10308797</c:v>
                </c:pt>
                <c:pt idx="3">
                  <c:v>102567387</c:v>
                </c:pt>
                <c:pt idx="4">
                  <c:v>150000</c:v>
                </c:pt>
                <c:pt idx="5" formatCode="General">
                  <c:v>0</c:v>
                </c:pt>
                <c:pt idx="6">
                  <c:v>25625491</c:v>
                </c:pt>
              </c:numCache>
            </c:numRef>
          </c:val>
          <c:extLst xmlns:c16r2="http://schemas.microsoft.com/office/drawing/2015/06/chart">
            <c:ext xmlns:c16="http://schemas.microsoft.com/office/drawing/2014/chart" uri="{C3380CC4-5D6E-409C-BE32-E72D297353CC}">
              <c16:uniqueId val="{0000000C-C1EF-4959-A6FB-7BDBFB903524}"/>
            </c:ext>
          </c:extLst>
        </c:ser>
        <c:dLbls>
          <c:showLegendKey val="0"/>
          <c:showVal val="0"/>
          <c:showCatName val="0"/>
          <c:showSerName val="0"/>
          <c:showPercent val="1"/>
          <c:showBubbleSize val="0"/>
          <c:showLeaderLines val="1"/>
        </c:dLbls>
      </c:pie3DChart>
    </c:plotArea>
    <c:legend>
      <c:legendPos val="r"/>
      <c:layout>
        <c:manualLayout>
          <c:xMode val="edge"/>
          <c:yMode val="edge"/>
          <c:x val="0.65565107302763626"/>
          <c:y val="0.10550672937966254"/>
          <c:w val="0.30979095260151307"/>
          <c:h val="0.8179877859394654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Iepirkumu skaits</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'5_virs_ES_sliešņa_procedūras'!$B$12</c:f>
              <c:strCache>
                <c:ptCount val="1"/>
                <c:pt idx="0">
                  <c:v>Iepirkumu skaits</c:v>
                </c:pt>
              </c:strCache>
            </c:strRef>
          </c:tx>
          <c:dPt>
            <c:idx val="0"/>
            <c:bubble3D val="0"/>
            <c:spPr>
              <a:solidFill>
                <a:schemeClr val="accent5">
                  <a:lumMod val="40000"/>
                  <a:lumOff val="60000"/>
                </a:schemeClr>
              </a:solidFill>
            </c:spPr>
            <c:extLst xmlns:c16r2="http://schemas.microsoft.com/office/drawing/2015/06/chart">
              <c:ext xmlns:c16="http://schemas.microsoft.com/office/drawing/2014/chart" uri="{C3380CC4-5D6E-409C-BE32-E72D297353CC}">
                <c16:uniqueId val="{00000001-7E33-4AD1-8544-2DAC3D4638BD}"/>
              </c:ext>
            </c:extLst>
          </c:dPt>
          <c:dPt>
            <c:idx val="1"/>
            <c:bubble3D val="0"/>
            <c:spPr>
              <a:solidFill>
                <a:srgbClr val="3333CC"/>
              </a:solidFill>
            </c:spPr>
            <c:extLst xmlns:c16r2="http://schemas.microsoft.com/office/drawing/2015/06/chart">
              <c:ext xmlns:c16="http://schemas.microsoft.com/office/drawing/2014/chart" uri="{C3380CC4-5D6E-409C-BE32-E72D297353CC}">
                <c16:uniqueId val="{00000003-7E33-4AD1-8544-2DAC3D4638BD}"/>
              </c:ext>
            </c:extLst>
          </c:dPt>
          <c:dPt>
            <c:idx val="2"/>
            <c:bubble3D val="0"/>
            <c:spPr>
              <a:solidFill>
                <a:srgbClr val="66FFFF"/>
              </a:solidFill>
            </c:spPr>
            <c:extLst xmlns:c16r2="http://schemas.microsoft.com/office/drawing/2015/06/chart">
              <c:ext xmlns:c16="http://schemas.microsoft.com/office/drawing/2014/chart" uri="{C3380CC4-5D6E-409C-BE32-E72D297353CC}">
                <c16:uniqueId val="{00000005-7E33-4AD1-8544-2DAC3D4638BD}"/>
              </c:ext>
            </c:extLst>
          </c:dPt>
          <c:dPt>
            <c:idx val="3"/>
            <c:bubble3D val="0"/>
            <c:spPr>
              <a:solidFill>
                <a:srgbClr val="3366CC"/>
              </a:solidFill>
            </c:spPr>
            <c:extLst xmlns:c16r2="http://schemas.microsoft.com/office/drawing/2015/06/chart">
              <c:ext xmlns:c16="http://schemas.microsoft.com/office/drawing/2014/chart" uri="{C3380CC4-5D6E-409C-BE32-E72D297353CC}">
                <c16:uniqueId val="{00000007-7E33-4AD1-8544-2DAC3D4638BD}"/>
              </c:ext>
            </c:extLst>
          </c:dPt>
          <c:dPt>
            <c:idx val="4"/>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9-7E33-4AD1-8544-2DAC3D4638BD}"/>
              </c:ext>
            </c:extLst>
          </c:dPt>
          <c:dPt>
            <c:idx val="5"/>
            <c:bubble3D val="0"/>
            <c:spPr>
              <a:solidFill>
                <a:srgbClr val="00B0F0"/>
              </a:solidFill>
            </c:spPr>
            <c:extLst xmlns:c16r2="http://schemas.microsoft.com/office/drawing/2015/06/chart">
              <c:ext xmlns:c16="http://schemas.microsoft.com/office/drawing/2014/chart" uri="{C3380CC4-5D6E-409C-BE32-E72D297353CC}">
                <c16:uniqueId val="{0000000B-7E33-4AD1-8544-2DAC3D4638BD}"/>
              </c:ext>
            </c:extLst>
          </c:dPt>
          <c:dLbls>
            <c:dLbl>
              <c:idx val="6"/>
              <c:layout>
                <c:manualLayout>
                  <c:x val="2.2273686377438113E-2"/>
                  <c:y val="6.6496011297156057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C-7E33-4AD1-8544-2DAC3D4638BD}"/>
                </c:ex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'5_virs_ES_sliešņa_procedūras'!$C$3:$I$3</c:f>
              <c:strCache>
                <c:ptCount val="7"/>
                <c:pt idx="0">
                  <c:v>Atklāts konkurss</c:v>
                </c:pt>
                <c:pt idx="1">
                  <c:v>Slēgts konkurss</c:v>
                </c:pt>
                <c:pt idx="2">
                  <c:v>Konkursa procedūra ar sarunām</c:v>
                </c:pt>
                <c:pt idx="3">
                  <c:v>Sarunu procedūra</c:v>
                </c:pt>
                <c:pt idx="4">
                  <c:v>Metu konkurss</c:v>
                </c:pt>
                <c:pt idx="5">
                  <c:v>Inovācijas partnerības procedūra</c:v>
                </c:pt>
                <c:pt idx="6">
                  <c:v>Konkursa dialogs</c:v>
                </c:pt>
              </c:strCache>
            </c:strRef>
          </c:cat>
          <c:val>
            <c:numRef>
              <c:f>'5_virs_ES_sliešņa_procedūras'!$C$12:$I$12</c:f>
              <c:numCache>
                <c:formatCode>General</c:formatCode>
                <c:ptCount val="7"/>
                <c:pt idx="0">
                  <c:v>702</c:v>
                </c:pt>
                <c:pt idx="1">
                  <c:v>18</c:v>
                </c:pt>
                <c:pt idx="2">
                  <c:v>9</c:v>
                </c:pt>
                <c:pt idx="3">
                  <c:v>126</c:v>
                </c:pt>
                <c:pt idx="4">
                  <c:v>1</c:v>
                </c:pt>
                <c:pt idx="5">
                  <c:v>0</c:v>
                </c:pt>
                <c:pt idx="6">
                  <c:v>1</c:v>
                </c:pt>
              </c:numCache>
            </c:numRef>
          </c:val>
          <c:extLst xmlns:c16r2="http://schemas.microsoft.com/office/drawing/2015/06/chart">
            <c:ext xmlns:c16="http://schemas.microsoft.com/office/drawing/2014/chart" uri="{C3380CC4-5D6E-409C-BE32-E72D297353CC}">
              <c16:uniqueId val="{0000000D-7E33-4AD1-8544-2DAC3D4638BD}"/>
            </c:ext>
          </c:extLst>
        </c:ser>
        <c:dLbls>
          <c:showLegendKey val="0"/>
          <c:showVal val="0"/>
          <c:showCatName val="0"/>
          <c:showSerName val="0"/>
          <c:showPercent val="1"/>
          <c:showBubbleSize val="0"/>
          <c:showLeaderLines val="1"/>
        </c:dLbls>
      </c:pie3DChart>
    </c:plotArea>
    <c:legend>
      <c:legendPos val="r"/>
      <c:layout>
        <c:manualLayout>
          <c:xMode val="edge"/>
          <c:yMode val="edge"/>
          <c:x val="0.65565107302763626"/>
          <c:y val="8.9672679852825898E-2"/>
          <c:w val="0.30979095260151307"/>
          <c:h val="0.83828034153958608"/>
        </c:manualLayout>
      </c:layout>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t>
            </a:r>
            <a:r>
              <a:rPr lang="lv-LV" sz="1200"/>
              <a:t>arunu procedūras pamatojums</a:t>
            </a:r>
            <a:endParaRPr lang="en-US" sz="1200"/>
          </a:p>
        </c:rich>
      </c:tx>
      <c:layout/>
      <c:overlay val="0"/>
    </c:title>
    <c:autoTitleDeleted val="0"/>
    <c:plotArea>
      <c:layout/>
      <c:barChart>
        <c:barDir val="bar"/>
        <c:grouping val="clustered"/>
        <c:varyColors val="0"/>
        <c:ser>
          <c:idx val="2"/>
          <c:order val="0"/>
          <c:tx>
            <c:strRef>
              <c:f>'5_virs_ES_sliešņa_procedūras'!$R$43</c:f>
              <c:strCache>
                <c:ptCount val="1"/>
                <c:pt idx="0">
                  <c:v>Iepirkumu skaits</c:v>
                </c:pt>
              </c:strCache>
            </c:strRef>
          </c:tx>
          <c:spPr>
            <a:solidFill>
              <a:schemeClr val="accent1">
                <a:lumMod val="60000"/>
                <a:lumOff val="40000"/>
              </a:schemeClr>
            </a:solidFill>
          </c:spPr>
          <c:invertIfNegative val="0"/>
          <c:dLbls>
            <c:dLbl>
              <c:idx val="0"/>
              <c:layout>
                <c:manualLayout>
                  <c:x val="-7.740685806477369E-3"/>
                  <c:y val="1.1709776761660439E-1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286-4823-ADAC-D1248AD1F440}"/>
                </c:ext>
                <c:ext xmlns:c15="http://schemas.microsoft.com/office/drawing/2012/chart" uri="{CE6537A1-D6FC-4f65-9D91-7224C49458BB}"/>
              </c:extLst>
            </c:dLbl>
            <c:dLbl>
              <c:idx val="1"/>
              <c:layout>
                <c:manualLayout>
                  <c:x val="-7.740685806477298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286-4823-ADAC-D1248AD1F440}"/>
                </c:ext>
                <c:ext xmlns:c15="http://schemas.microsoft.com/office/drawing/2012/chart" uri="{CE6537A1-D6FC-4f65-9D91-7224C49458BB}"/>
              </c:extLst>
            </c:dLbl>
            <c:dLbl>
              <c:idx val="2"/>
              <c:layout>
                <c:manualLayout>
                  <c:x val="-5.805514354858027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286-4823-ADAC-D1248AD1F440}"/>
                </c:ext>
                <c:ext xmlns:c15="http://schemas.microsoft.com/office/drawing/2012/chart" uri="{CE6537A1-D6FC-4f65-9D91-7224C49458BB}"/>
              </c:extLst>
            </c:dLbl>
            <c:dLbl>
              <c:idx val="3"/>
              <c:layout>
                <c:manualLayout>
                  <c:x val="-5.805514354858027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286-4823-ADAC-D1248AD1F440}"/>
                </c:ext>
                <c:ext xmlns:c15="http://schemas.microsoft.com/office/drawing/2012/chart" uri="{CE6537A1-D6FC-4f65-9D91-7224C49458BB}"/>
              </c:extLst>
            </c:dLbl>
            <c:dLbl>
              <c:idx val="4"/>
              <c:layout>
                <c:manualLayout>
                  <c:x val="-5.8056667305628785E-3"/>
                  <c:y val="-3.193612372909257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286-4823-ADAC-D1248AD1F440}"/>
                </c:ext>
                <c:ext xmlns:c15="http://schemas.microsoft.com/office/drawing/2012/chart" uri="{CE6537A1-D6FC-4f65-9D91-7224C49458BB}"/>
              </c:extLst>
            </c:dLbl>
            <c:dLbl>
              <c:idx val="5"/>
              <c:layout>
                <c:manualLayout>
                  <c:x val="-5.805514354858027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286-4823-ADAC-D1248AD1F440}"/>
                </c:ext>
                <c:ext xmlns:c15="http://schemas.microsoft.com/office/drawing/2012/chart" uri="{CE6537A1-D6FC-4f65-9D91-7224C49458BB}"/>
              </c:extLst>
            </c:dLbl>
            <c:dLbl>
              <c:idx val="7"/>
              <c:layout>
                <c:manualLayout>
                  <c:x val="-3.8703429032386494E-3"/>
                  <c:y val="-6.3872247458186312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286-4823-ADAC-D1248AD1F440}"/>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'5_virs_ES_sliešņa_procedūras'!$Q$44:$Q$51</c:f>
              <c:strCache>
                <c:ptCount val="8"/>
                <c:pt idx="0">
                  <c:v>8.panta 7.daļas 1.p.</c:v>
                </c:pt>
                <c:pt idx="1">
                  <c:v>8.panta 7.daļas 2.b) p.</c:v>
                </c:pt>
                <c:pt idx="2">
                  <c:v>8.panta 7.daļas 2.c) p.</c:v>
                </c:pt>
                <c:pt idx="3">
                  <c:v>8.panta 7.daļas 3.p.</c:v>
                </c:pt>
                <c:pt idx="4">
                  <c:v>8.panta 7.daļas 4.p.</c:v>
                </c:pt>
                <c:pt idx="5">
                  <c:v>8.panta 7.daļas 5.p.</c:v>
                </c:pt>
                <c:pt idx="6">
                  <c:v>8.panta 7.daļas 8.p.</c:v>
                </c:pt>
                <c:pt idx="7">
                  <c:v>8.panta 7.daļas 9.p.</c:v>
                </c:pt>
              </c:strCache>
            </c:strRef>
          </c:cat>
          <c:val>
            <c:numRef>
              <c:f>'5_virs_ES_sliešņa_procedūras'!$R$44:$R$51</c:f>
              <c:numCache>
                <c:formatCode>General</c:formatCode>
                <c:ptCount val="8"/>
                <c:pt idx="0">
                  <c:v>10</c:v>
                </c:pt>
                <c:pt idx="1">
                  <c:v>52</c:v>
                </c:pt>
                <c:pt idx="2">
                  <c:v>31</c:v>
                </c:pt>
                <c:pt idx="3">
                  <c:v>21</c:v>
                </c:pt>
                <c:pt idx="4">
                  <c:v>1</c:v>
                </c:pt>
                <c:pt idx="5">
                  <c:v>1</c:v>
                </c:pt>
                <c:pt idx="6">
                  <c:v>9</c:v>
                </c:pt>
                <c:pt idx="7">
                  <c:v>1</c:v>
                </c:pt>
              </c:numCache>
            </c:numRef>
          </c:val>
          <c:extLst xmlns:c16r2="http://schemas.microsoft.com/office/drawing/2015/06/chart">
            <c:ext xmlns:c16="http://schemas.microsoft.com/office/drawing/2014/chart" uri="{C3380CC4-5D6E-409C-BE32-E72D297353CC}">
              <c16:uniqueId val="{00000007-8286-4823-ADAC-D1248AD1F440}"/>
            </c:ext>
          </c:extLst>
        </c:ser>
        <c:ser>
          <c:idx val="3"/>
          <c:order val="1"/>
          <c:tx>
            <c:strRef>
              <c:f>'5_virs_ES_sliešņa_procedūras'!$S$43</c:f>
              <c:strCache>
                <c:ptCount val="1"/>
                <c:pt idx="0">
                  <c:v>Līgumsumma milj. (EUR) bez PVN</c:v>
                </c:pt>
              </c:strCache>
            </c:strRef>
          </c:tx>
          <c:spPr>
            <a:solidFill>
              <a:srgbClr val="3366CC"/>
            </a:solidFill>
          </c:spPr>
          <c:invertIfNegative val="0"/>
          <c:dLbls>
            <c:dLbl>
              <c:idx val="0"/>
              <c:layout>
                <c:manualLayout>
                  <c:x val="-5.805514354858027E-3"/>
                  <c:y val="-3.193612372909198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7.740685806477369E-3"/>
                  <c:y val="-6.3872247458186312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8703429032386845E-3"/>
                  <c:y val="-6.3872247458186312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7.740685806477369E-3"/>
                  <c:y val="-9.5808371187280049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5.8055143548580625E-3"/>
                  <c:y val="0"/>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5.8055143548579914E-3"/>
                  <c:y val="-3.1936123729093156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5.805514354858027E-3"/>
                  <c:y val="-6.3872247458186312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805514354858027E-3"/>
                  <c:y val="-9.5808371187279615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'5_virs_ES_sliešņa_procedūras'!$Q$44:$Q$51</c:f>
              <c:strCache>
                <c:ptCount val="8"/>
                <c:pt idx="0">
                  <c:v>8.panta 7.daļas 1.p.</c:v>
                </c:pt>
                <c:pt idx="1">
                  <c:v>8.panta 7.daļas 2.b) p.</c:v>
                </c:pt>
                <c:pt idx="2">
                  <c:v>8.panta 7.daļas 2.c) p.</c:v>
                </c:pt>
                <c:pt idx="3">
                  <c:v>8.panta 7.daļas 3.p.</c:v>
                </c:pt>
                <c:pt idx="4">
                  <c:v>8.panta 7.daļas 4.p.</c:v>
                </c:pt>
                <c:pt idx="5">
                  <c:v>8.panta 7.daļas 5.p.</c:v>
                </c:pt>
                <c:pt idx="6">
                  <c:v>8.panta 7.daļas 8.p.</c:v>
                </c:pt>
                <c:pt idx="7">
                  <c:v>8.panta 7.daļas 9.p.</c:v>
                </c:pt>
              </c:strCache>
            </c:strRef>
          </c:cat>
          <c:val>
            <c:numRef>
              <c:f>'5_virs_ES_sliešņa_procedūras'!$S$44:$S$51</c:f>
              <c:numCache>
                <c:formatCode>#,##0.00</c:formatCode>
                <c:ptCount val="8"/>
                <c:pt idx="0">
                  <c:v>5.3213210000000002</c:v>
                </c:pt>
                <c:pt idx="1">
                  <c:v>30.208881000000002</c:v>
                </c:pt>
                <c:pt idx="2">
                  <c:v>33.757727000000003</c:v>
                </c:pt>
                <c:pt idx="3">
                  <c:v>27.859428999999999</c:v>
                </c:pt>
                <c:pt idx="4">
                  <c:v>0.17199999999999999</c:v>
                </c:pt>
                <c:pt idx="5">
                  <c:v>0.27031699999999997</c:v>
                </c:pt>
                <c:pt idx="6">
                  <c:v>4.7547119999999996</c:v>
                </c:pt>
                <c:pt idx="7">
                  <c:v>0.223</c:v>
                </c:pt>
              </c:numCache>
            </c:numRef>
          </c:val>
          <c:extLst xmlns:c16r2="http://schemas.microsoft.com/office/drawing/2015/06/chart">
            <c:ext xmlns:c16="http://schemas.microsoft.com/office/drawing/2014/chart" uri="{C3380CC4-5D6E-409C-BE32-E72D297353CC}">
              <c16:uniqueId val="{00000010-8286-4823-ADAC-D1248AD1F440}"/>
            </c:ext>
          </c:extLst>
        </c:ser>
        <c:dLbls>
          <c:showLegendKey val="0"/>
          <c:showVal val="0"/>
          <c:showCatName val="0"/>
          <c:showSerName val="0"/>
          <c:showPercent val="0"/>
          <c:showBubbleSize val="0"/>
        </c:dLbls>
        <c:gapWidth val="150"/>
        <c:axId val="41778176"/>
        <c:axId val="41779968"/>
      </c:barChart>
      <c:catAx>
        <c:axId val="41778176"/>
        <c:scaling>
          <c:orientation val="minMax"/>
        </c:scaling>
        <c:delete val="0"/>
        <c:axPos val="l"/>
        <c:numFmt formatCode="General" sourceLinked="0"/>
        <c:majorTickMark val="none"/>
        <c:minorTickMark val="none"/>
        <c:tickLblPos val="nextTo"/>
        <c:crossAx val="41779968"/>
        <c:crosses val="autoZero"/>
        <c:auto val="1"/>
        <c:lblAlgn val="ctr"/>
        <c:lblOffset val="100"/>
        <c:noMultiLvlLbl val="0"/>
      </c:catAx>
      <c:valAx>
        <c:axId val="41779968"/>
        <c:scaling>
          <c:orientation val="minMax"/>
        </c:scaling>
        <c:delete val="0"/>
        <c:axPos val="b"/>
        <c:majorGridlines/>
        <c:numFmt formatCode="General" sourceLinked="1"/>
        <c:majorTickMark val="none"/>
        <c:minorTickMark val="none"/>
        <c:tickLblPos val="nextTo"/>
        <c:crossAx val="4177817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'1_galvenie_rādītāji'!$B$25</c:f>
              <c:strCache>
                <c:ptCount val="1"/>
                <c:pt idx="0">
                  <c:v>Faktiski izlietotie naudas līdzekļi (EUR)</c:v>
                </c:pt>
              </c:strCache>
            </c:strRef>
          </c:tx>
          <c:spPr>
            <a:solidFill>
              <a:schemeClr val="accent6">
                <a:lumMod val="60000"/>
                <a:lumOff val="40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'1_galvenie_rādītāji'!$A$26:$A$27</c:f>
              <c:strCache>
                <c:ptCount val="2"/>
                <c:pt idx="0">
                  <c:v>Valsts sektors</c:v>
                </c:pt>
                <c:pt idx="1">
                  <c:v>Pašvaldību sektors</c:v>
                </c:pt>
              </c:strCache>
            </c:strRef>
          </c:cat>
          <c:val>
            <c:numRef>
              <c:f>'1_galvenie_rādītāji'!$B$26:$B$27</c:f>
              <c:numCache>
                <c:formatCode>#,##0</c:formatCode>
                <c:ptCount val="2"/>
                <c:pt idx="0">
                  <c:v>1465413545</c:v>
                </c:pt>
                <c:pt idx="1">
                  <c:v>1188089467</c:v>
                </c:pt>
              </c:numCache>
            </c:numRef>
          </c:val>
          <c:extLst xmlns:c16r2="http://schemas.microsoft.com/office/drawing/2015/06/chart">
            <c:ext xmlns:c16="http://schemas.microsoft.com/office/drawing/2014/chart" uri="{C3380CC4-5D6E-409C-BE32-E72D297353CC}">
              <c16:uniqueId val="{00000000-A858-4668-9E90-506C4FCC9C39}"/>
            </c:ext>
          </c:extLst>
        </c:ser>
        <c:ser>
          <c:idx val="1"/>
          <c:order val="1"/>
          <c:tx>
            <c:strRef>
              <c:f>'1_galvenie_rādītāji'!$C$25</c:f>
              <c:strCache>
                <c:ptCount val="1"/>
                <c:pt idx="0">
                  <c:v>Maksājumi, izmantojot elektronisko iepirkumu sistēmu (EUR)</c:v>
                </c:pt>
              </c:strCache>
            </c:strRef>
          </c:tx>
          <c:spPr>
            <a:solidFill>
              <a:srgbClr val="996600"/>
            </a:solidFill>
          </c:spPr>
          <c:invertIfNegative val="0"/>
          <c:dLbls>
            <c:dLbl>
              <c:idx val="0"/>
              <c:layout>
                <c:manualLayout>
                  <c:x val="1.980198019801980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58-4668-9E90-506C4FCC9C39}"/>
                </c:ext>
                <c:ext xmlns:c15="http://schemas.microsoft.com/office/drawing/2012/chart" uri="{CE6537A1-D6FC-4f65-9D91-7224C49458BB}"/>
              </c:extLst>
            </c:dLbl>
            <c:dLbl>
              <c:idx val="1"/>
              <c:layout>
                <c:manualLayout>
                  <c:x val="1.980198019801980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58-4668-9E90-506C4FCC9C3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'1_galvenie_rādītāji'!$A$26:$A$27</c:f>
              <c:strCache>
                <c:ptCount val="2"/>
                <c:pt idx="0">
                  <c:v>Valsts sektors</c:v>
                </c:pt>
                <c:pt idx="1">
                  <c:v>Pašvaldību sektors</c:v>
                </c:pt>
              </c:strCache>
            </c:strRef>
          </c:cat>
          <c:val>
            <c:numRef>
              <c:f>'1_galvenie_rādītāji'!$C$26:$C$27</c:f>
              <c:numCache>
                <c:formatCode>#,##0</c:formatCode>
                <c:ptCount val="2"/>
                <c:pt idx="0">
                  <c:v>56233406</c:v>
                </c:pt>
                <c:pt idx="1">
                  <c:v>18622399</c:v>
                </c:pt>
              </c:numCache>
            </c:numRef>
          </c:val>
          <c:extLst xmlns:c16r2="http://schemas.microsoft.com/office/drawing/2015/06/chart">
            <c:ext xmlns:c16="http://schemas.microsoft.com/office/drawing/2014/chart" uri="{C3380CC4-5D6E-409C-BE32-E72D297353CC}">
              <c16:uniqueId val="{00000003-A858-4668-9E90-506C4FCC9C39}"/>
            </c:ext>
          </c:extLst>
        </c:ser>
        <c:dLbls>
          <c:showLegendKey val="0"/>
          <c:showVal val="0"/>
          <c:showCatName val="0"/>
          <c:showSerName val="0"/>
          <c:showPercent val="0"/>
          <c:showBubbleSize val="0"/>
        </c:dLbls>
        <c:gapWidth val="150"/>
        <c:axId val="40401536"/>
        <c:axId val="40415616"/>
      </c:barChart>
      <c:catAx>
        <c:axId val="40401536"/>
        <c:scaling>
          <c:orientation val="minMax"/>
        </c:scaling>
        <c:delete val="0"/>
        <c:axPos val="b"/>
        <c:numFmt formatCode="General" sourceLinked="0"/>
        <c:majorTickMark val="out"/>
        <c:minorTickMark val="none"/>
        <c:tickLblPos val="nextTo"/>
        <c:crossAx val="40415616"/>
        <c:crosses val="autoZero"/>
        <c:auto val="1"/>
        <c:lblAlgn val="ctr"/>
        <c:lblOffset val="100"/>
        <c:noMultiLvlLbl val="0"/>
      </c:catAx>
      <c:valAx>
        <c:axId val="40415616"/>
        <c:scaling>
          <c:orientation val="minMax"/>
        </c:scaling>
        <c:delete val="0"/>
        <c:axPos val="l"/>
        <c:majorGridlines/>
        <c:numFmt formatCode="#,##0" sourceLinked="1"/>
        <c:majorTickMark val="out"/>
        <c:minorTickMark val="none"/>
        <c:tickLblPos val="nextTo"/>
        <c:crossAx val="4040153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Iepirkumu skaits</a:t>
            </a:r>
          </a:p>
        </c:rich>
      </c:tx>
      <c:layout/>
      <c:overlay val="0"/>
    </c:title>
    <c:autoTitleDeleted val="0"/>
    <c:plotArea>
      <c:layout>
        <c:manualLayout>
          <c:layoutTarget val="inner"/>
          <c:xMode val="edge"/>
          <c:yMode val="edge"/>
          <c:x val="6.3365698919536903E-2"/>
          <c:y val="0.10158784885617107"/>
          <c:w val="0.76478398789108415"/>
          <c:h val="0.70329683641615803"/>
        </c:manualLayout>
      </c:layout>
      <c:barChart>
        <c:barDir val="col"/>
        <c:grouping val="clustered"/>
        <c:varyColors val="0"/>
        <c:ser>
          <c:idx val="0"/>
          <c:order val="0"/>
          <c:tx>
            <c:strRef>
              <c:f>'5_virs_ES_sliešņa_procedūras'!$L$29</c:f>
              <c:strCache>
                <c:ptCount val="1"/>
                <c:pt idx="0">
                  <c:v>Piegāde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'5_virs_ES_sliešņa_procedūras'!$K$30:$K$36</c:f>
              <c:strCache>
                <c:ptCount val="7"/>
                <c:pt idx="0">
                  <c:v>Atklāts konkurss</c:v>
                </c:pt>
                <c:pt idx="1">
                  <c:v>Slēgts konkurss</c:v>
                </c:pt>
                <c:pt idx="2">
                  <c:v>Konkursa procedūra ar sarunām</c:v>
                </c:pt>
                <c:pt idx="3">
                  <c:v>Sarunu procedūra</c:v>
                </c:pt>
                <c:pt idx="4">
                  <c:v>Metu konkurss</c:v>
                </c:pt>
                <c:pt idx="5">
                  <c:v>Inovācijas partnerības procedūra</c:v>
                </c:pt>
                <c:pt idx="6">
                  <c:v>Konkursa dialogs</c:v>
                </c:pt>
              </c:strCache>
            </c:strRef>
          </c:cat>
          <c:val>
            <c:numRef>
              <c:f>'5_virs_ES_sliešņa_procedūras'!$L$30:$L$36</c:f>
              <c:numCache>
                <c:formatCode>General</c:formatCode>
                <c:ptCount val="7"/>
                <c:pt idx="0">
                  <c:v>388</c:v>
                </c:pt>
                <c:pt idx="1">
                  <c:v>6</c:v>
                </c:pt>
                <c:pt idx="2">
                  <c:v>5</c:v>
                </c:pt>
                <c:pt idx="3">
                  <c:v>63</c:v>
                </c:pt>
                <c:pt idx="4">
                  <c:v>0</c:v>
                </c:pt>
                <c:pt idx="5">
                  <c:v>0</c:v>
                </c:pt>
                <c:pt idx="6">
                  <c:v>0</c:v>
                </c:pt>
              </c:numCache>
            </c:numRef>
          </c:val>
          <c:extLst xmlns:c16r2="http://schemas.microsoft.com/office/drawing/2015/06/chart">
            <c:ext xmlns:c16="http://schemas.microsoft.com/office/drawing/2014/chart" uri="{C3380CC4-5D6E-409C-BE32-E72D297353CC}">
              <c16:uniqueId val="{00000000-CAEA-4D34-81D7-0BA24AE07E2D}"/>
            </c:ext>
          </c:extLst>
        </c:ser>
        <c:ser>
          <c:idx val="1"/>
          <c:order val="1"/>
          <c:tx>
            <c:strRef>
              <c:f>'5_virs_ES_sliešņa_procedūras'!$M$29</c:f>
              <c:strCache>
                <c:ptCount val="1"/>
                <c:pt idx="0">
                  <c:v>Būvdarbi</c:v>
                </c:pt>
              </c:strCache>
            </c:strRef>
          </c:tx>
          <c:spPr>
            <a:solidFill>
              <a:schemeClr val="accent5">
                <a:lumMod val="60000"/>
                <a:lumOff val="40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'5_virs_ES_sliešņa_procedūras'!$K$30:$K$36</c:f>
              <c:strCache>
                <c:ptCount val="7"/>
                <c:pt idx="0">
                  <c:v>Atklāts konkurss</c:v>
                </c:pt>
                <c:pt idx="1">
                  <c:v>Slēgts konkurss</c:v>
                </c:pt>
                <c:pt idx="2">
                  <c:v>Konkursa procedūra ar sarunām</c:v>
                </c:pt>
                <c:pt idx="3">
                  <c:v>Sarunu procedūra</c:v>
                </c:pt>
                <c:pt idx="4">
                  <c:v>Metu konkurss</c:v>
                </c:pt>
                <c:pt idx="5">
                  <c:v>Inovācijas partnerības procedūra</c:v>
                </c:pt>
                <c:pt idx="6">
                  <c:v>Konkursa dialogs</c:v>
                </c:pt>
              </c:strCache>
            </c:strRef>
          </c:cat>
          <c:val>
            <c:numRef>
              <c:f>'5_virs_ES_sliešņa_procedūras'!$M$30:$M$36</c:f>
              <c:numCache>
                <c:formatCode>General</c:formatCode>
                <c:ptCount val="7"/>
                <c:pt idx="0">
                  <c:v>20</c:v>
                </c:pt>
                <c:pt idx="1">
                  <c:v>3</c:v>
                </c:pt>
                <c:pt idx="2">
                  <c:v>0</c:v>
                </c:pt>
                <c:pt idx="3">
                  <c:v>1</c:v>
                </c:pt>
                <c:pt idx="4">
                  <c:v>0</c:v>
                </c:pt>
                <c:pt idx="5">
                  <c:v>0</c:v>
                </c:pt>
                <c:pt idx="6">
                  <c:v>0</c:v>
                </c:pt>
              </c:numCache>
            </c:numRef>
          </c:val>
          <c:extLst xmlns:c16r2="http://schemas.microsoft.com/office/drawing/2015/06/chart">
            <c:ext xmlns:c16="http://schemas.microsoft.com/office/drawing/2014/chart" uri="{C3380CC4-5D6E-409C-BE32-E72D297353CC}">
              <c16:uniqueId val="{00000001-CAEA-4D34-81D7-0BA24AE07E2D}"/>
            </c:ext>
          </c:extLst>
        </c:ser>
        <c:ser>
          <c:idx val="2"/>
          <c:order val="2"/>
          <c:tx>
            <c:strRef>
              <c:f>'5_virs_ES_sliešņa_procedūras'!$N$29</c:f>
              <c:strCache>
                <c:ptCount val="1"/>
                <c:pt idx="0">
                  <c:v>Pakalpojumi</c:v>
                </c:pt>
              </c:strCache>
            </c:strRef>
          </c:tx>
          <c:spPr>
            <a:solidFill>
              <a:srgbClr val="3333C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'5_virs_ES_sliešņa_procedūras'!$K$30:$K$36</c:f>
              <c:strCache>
                <c:ptCount val="7"/>
                <c:pt idx="0">
                  <c:v>Atklāts konkurss</c:v>
                </c:pt>
                <c:pt idx="1">
                  <c:v>Slēgts konkurss</c:v>
                </c:pt>
                <c:pt idx="2">
                  <c:v>Konkursa procedūra ar sarunām</c:v>
                </c:pt>
                <c:pt idx="3">
                  <c:v>Sarunu procedūra</c:v>
                </c:pt>
                <c:pt idx="4">
                  <c:v>Metu konkurss</c:v>
                </c:pt>
                <c:pt idx="5">
                  <c:v>Inovācijas partnerības procedūra</c:v>
                </c:pt>
                <c:pt idx="6">
                  <c:v>Konkursa dialogs</c:v>
                </c:pt>
              </c:strCache>
            </c:strRef>
          </c:cat>
          <c:val>
            <c:numRef>
              <c:f>'5_virs_ES_sliešņa_procedūras'!$N$30:$N$36</c:f>
              <c:numCache>
                <c:formatCode>General</c:formatCode>
                <c:ptCount val="7"/>
                <c:pt idx="0">
                  <c:v>294</c:v>
                </c:pt>
                <c:pt idx="1">
                  <c:v>9</c:v>
                </c:pt>
                <c:pt idx="2">
                  <c:v>4</c:v>
                </c:pt>
                <c:pt idx="3">
                  <c:v>62</c:v>
                </c:pt>
                <c:pt idx="4">
                  <c:v>1</c:v>
                </c:pt>
                <c:pt idx="5">
                  <c:v>0</c:v>
                </c:pt>
                <c:pt idx="6">
                  <c:v>1</c:v>
                </c:pt>
              </c:numCache>
            </c:numRef>
          </c:val>
          <c:extLst xmlns:c16r2="http://schemas.microsoft.com/office/drawing/2015/06/chart">
            <c:ext xmlns:c16="http://schemas.microsoft.com/office/drawing/2014/chart" uri="{C3380CC4-5D6E-409C-BE32-E72D297353CC}">
              <c16:uniqueId val="{00000002-CAEA-4D34-81D7-0BA24AE07E2D}"/>
            </c:ext>
          </c:extLst>
        </c:ser>
        <c:dLbls>
          <c:showLegendKey val="0"/>
          <c:showVal val="0"/>
          <c:showCatName val="0"/>
          <c:showSerName val="0"/>
          <c:showPercent val="0"/>
          <c:showBubbleSize val="0"/>
        </c:dLbls>
        <c:gapWidth val="150"/>
        <c:axId val="42898176"/>
        <c:axId val="42899712"/>
      </c:barChart>
      <c:catAx>
        <c:axId val="42898176"/>
        <c:scaling>
          <c:orientation val="minMax"/>
        </c:scaling>
        <c:delete val="0"/>
        <c:axPos val="b"/>
        <c:numFmt formatCode="General" sourceLinked="0"/>
        <c:majorTickMark val="none"/>
        <c:minorTickMark val="none"/>
        <c:tickLblPos val="nextTo"/>
        <c:crossAx val="42899712"/>
        <c:crosses val="autoZero"/>
        <c:auto val="1"/>
        <c:lblAlgn val="ctr"/>
        <c:lblOffset val="100"/>
        <c:noMultiLvlLbl val="0"/>
      </c:catAx>
      <c:valAx>
        <c:axId val="42899712"/>
        <c:scaling>
          <c:orientation val="minMax"/>
        </c:scaling>
        <c:delete val="0"/>
        <c:axPos val="l"/>
        <c:majorGridlines/>
        <c:numFmt formatCode="General" sourceLinked="1"/>
        <c:majorTickMark val="none"/>
        <c:minorTickMark val="none"/>
        <c:tickLblPos val="nextTo"/>
        <c:crossAx val="4289817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Kopējais iepirkumu skaits</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4.106775295364453E-2"/>
          <c:y val="0.12948073701842547"/>
          <c:w val="0.62903487978035111"/>
          <c:h val="0.75661641541038527"/>
        </c:manualLayout>
      </c:layout>
      <c:pie3DChart>
        <c:varyColors val="1"/>
        <c:ser>
          <c:idx val="0"/>
          <c:order val="0"/>
          <c:tx>
            <c:strRef>
              <c:f>'5_virs_ES_sliešņa_procedūras'!$O$29</c:f>
              <c:strCache>
                <c:ptCount val="1"/>
                <c:pt idx="0">
                  <c:v>Kopā</c:v>
                </c:pt>
              </c:strCache>
            </c:strRef>
          </c:tx>
          <c:dPt>
            <c:idx val="1"/>
            <c:bubble3D val="0"/>
            <c:spPr>
              <a:solidFill>
                <a:srgbClr val="3333CC"/>
              </a:solidFill>
            </c:spPr>
            <c:extLst xmlns:c16r2="http://schemas.microsoft.com/office/drawing/2015/06/chart">
              <c:ext xmlns:c16="http://schemas.microsoft.com/office/drawing/2014/chart" uri="{C3380CC4-5D6E-409C-BE32-E72D297353CC}">
                <c16:uniqueId val="{00000001-B5F7-4534-8531-2EF419AEE2AB}"/>
              </c:ext>
            </c:extLst>
          </c:dPt>
          <c:dPt>
            <c:idx val="2"/>
            <c:bubble3D val="0"/>
            <c:spPr>
              <a:solidFill>
                <a:schemeClr val="tx2">
                  <a:lumMod val="75000"/>
                </a:schemeClr>
              </a:solidFill>
            </c:spPr>
            <c:extLst xmlns:c16r2="http://schemas.microsoft.com/office/drawing/2015/06/chart">
              <c:ext xmlns:c16="http://schemas.microsoft.com/office/drawing/2014/chart" uri="{C3380CC4-5D6E-409C-BE32-E72D297353CC}">
                <c16:uniqueId val="{00000003-B5F7-4534-8531-2EF419AEE2AB}"/>
              </c:ext>
            </c:extLst>
          </c:dPt>
          <c:dPt>
            <c:idx val="3"/>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5-B5F7-4534-8531-2EF419AEE2AB}"/>
              </c:ext>
            </c:extLst>
          </c:dPt>
          <c:dPt>
            <c:idx val="4"/>
            <c:bubble3D val="0"/>
            <c:spPr>
              <a:solidFill>
                <a:schemeClr val="tx2">
                  <a:lumMod val="75000"/>
                </a:schemeClr>
              </a:solidFill>
            </c:spPr>
            <c:extLst xmlns:c16r2="http://schemas.microsoft.com/office/drawing/2015/06/chart">
              <c:ext xmlns:c16="http://schemas.microsoft.com/office/drawing/2014/chart" uri="{C3380CC4-5D6E-409C-BE32-E72D297353CC}">
                <c16:uniqueId val="{00000007-B5F7-4534-8531-2EF419AEE2AB}"/>
              </c:ext>
            </c:extLst>
          </c:dPt>
          <c:dPt>
            <c:idx val="6"/>
            <c:bubble3D val="0"/>
            <c:spPr>
              <a:solidFill>
                <a:srgbClr val="66FFFF"/>
              </a:solidFill>
            </c:spPr>
            <c:extLst xmlns:c16r2="http://schemas.microsoft.com/office/drawing/2015/06/chart">
              <c:ext xmlns:c16="http://schemas.microsoft.com/office/drawing/2014/chart" uri="{C3380CC4-5D6E-409C-BE32-E72D297353CC}">
                <c16:uniqueId val="{00000009-B5F7-4534-8531-2EF419AEE2AB}"/>
              </c:ext>
            </c:extLst>
          </c:dPt>
          <c:cat>
            <c:strRef>
              <c:f>'5_virs_ES_sliešņa_procedūras'!$K$30:$K$36</c:f>
              <c:strCache>
                <c:ptCount val="7"/>
                <c:pt idx="0">
                  <c:v>Atklāts konkurss</c:v>
                </c:pt>
                <c:pt idx="1">
                  <c:v>Slēgts konkurss</c:v>
                </c:pt>
                <c:pt idx="2">
                  <c:v>Konkursa procedūra ar sarunām</c:v>
                </c:pt>
                <c:pt idx="3">
                  <c:v>Sarunu procedūra</c:v>
                </c:pt>
                <c:pt idx="4">
                  <c:v>Metu konkurss</c:v>
                </c:pt>
                <c:pt idx="5">
                  <c:v>Inovācijas partnerības procedūra</c:v>
                </c:pt>
                <c:pt idx="6">
                  <c:v>Konkursa dialogs</c:v>
                </c:pt>
              </c:strCache>
            </c:strRef>
          </c:cat>
          <c:val>
            <c:numRef>
              <c:f>'5_virs_ES_sliešņa_procedūras'!$O$30:$O$36</c:f>
              <c:numCache>
                <c:formatCode>General</c:formatCode>
                <c:ptCount val="7"/>
                <c:pt idx="0">
                  <c:v>702</c:v>
                </c:pt>
                <c:pt idx="1">
                  <c:v>18</c:v>
                </c:pt>
                <c:pt idx="2">
                  <c:v>9</c:v>
                </c:pt>
                <c:pt idx="3">
                  <c:v>126</c:v>
                </c:pt>
                <c:pt idx="4">
                  <c:v>1</c:v>
                </c:pt>
                <c:pt idx="5">
                  <c:v>0</c:v>
                </c:pt>
                <c:pt idx="6">
                  <c:v>1</c:v>
                </c:pt>
              </c:numCache>
            </c:numRef>
          </c:val>
          <c:extLst xmlns:c16r2="http://schemas.microsoft.com/office/drawing/2015/06/chart">
            <c:ext xmlns:c16="http://schemas.microsoft.com/office/drawing/2014/chart" uri="{C3380CC4-5D6E-409C-BE32-E72D297353CC}">
              <c16:uniqueId val="{0000000A-B5F7-4534-8531-2EF419AEE2AB}"/>
            </c:ext>
          </c:extLst>
        </c:ser>
        <c:dLbls>
          <c:showLegendKey val="0"/>
          <c:showVal val="0"/>
          <c:showCatName val="0"/>
          <c:showSerName val="0"/>
          <c:showPercent val="0"/>
          <c:showBubbleSize val="0"/>
          <c:showLeaderLines val="1"/>
        </c:dLbls>
      </c:pie3DChart>
    </c:plotArea>
    <c:legend>
      <c:legendPos val="r"/>
      <c:layout>
        <c:manualLayout>
          <c:xMode val="edge"/>
          <c:yMode val="edge"/>
          <c:x val="0.68379188371854382"/>
          <c:y val="0.12896002321317876"/>
          <c:w val="0.29978101509999838"/>
          <c:h val="0.7677078304910378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100"/>
              <a:t>Iepirkumu virs ES sliekšņa līgumsummu sadalījums</a:t>
            </a:r>
            <a:r>
              <a:rPr lang="lv-LV" sz="1100" baseline="0"/>
              <a:t> valsts un pašvaldību sekorā pēc </a:t>
            </a:r>
            <a:r>
              <a:rPr lang="lv-LV" sz="1100"/>
              <a:t>CPV</a:t>
            </a:r>
            <a:r>
              <a:rPr lang="lv-LV" sz="1100" baseline="0"/>
              <a:t> kodu grupām</a:t>
            </a:r>
          </a:p>
        </c:rich>
      </c:tx>
      <c:layout/>
      <c:overlay val="0"/>
    </c:title>
    <c:autoTitleDeleted val="0"/>
    <c:plotArea>
      <c:layout/>
      <c:barChart>
        <c:barDir val="bar"/>
        <c:grouping val="percentStacked"/>
        <c:varyColors val="0"/>
        <c:ser>
          <c:idx val="0"/>
          <c:order val="0"/>
          <c:tx>
            <c:strRef>
              <c:f>'5_virs_ES_sliekšņa_CPV_kodi'!$M$51</c:f>
              <c:strCache>
                <c:ptCount val="1"/>
                <c:pt idx="0">
                  <c:v>Valsts sektors</c:v>
                </c:pt>
              </c:strCache>
            </c:strRef>
          </c:tx>
          <c:spPr>
            <a:solidFill>
              <a:srgbClr val="4BA0E7"/>
            </a:solidFill>
          </c:spPr>
          <c:invertIfNegative val="0"/>
          <c:cat>
            <c:strRef>
              <c:f>'5_virs_ES_sliekšņa_CPV_kodi'!$L$52:$L$93</c:f>
              <c:strCache>
                <c:ptCount val="42"/>
                <c:pt idx="0">
                  <c:v>03000000-1</c:v>
                </c:pt>
                <c:pt idx="1">
                  <c:v>09000000-3</c:v>
                </c:pt>
                <c:pt idx="2">
                  <c:v>14000000-1</c:v>
                </c:pt>
                <c:pt idx="3">
                  <c:v>15000000-8</c:v>
                </c:pt>
                <c:pt idx="4">
                  <c:v>16000000-5</c:v>
                </c:pt>
                <c:pt idx="5">
                  <c:v>18000000-9</c:v>
                </c:pt>
                <c:pt idx="6">
                  <c:v>19000000-6</c:v>
                </c:pt>
                <c:pt idx="7">
                  <c:v>22000000-0</c:v>
                </c:pt>
                <c:pt idx="8">
                  <c:v>24000000-4</c:v>
                </c:pt>
                <c:pt idx="9">
                  <c:v>30000000-9</c:v>
                </c:pt>
                <c:pt idx="10">
                  <c:v>31000000-6</c:v>
                </c:pt>
                <c:pt idx="11">
                  <c:v>32000000-3</c:v>
                </c:pt>
                <c:pt idx="12">
                  <c:v>33000000-0</c:v>
                </c:pt>
                <c:pt idx="13">
                  <c:v>34000000-7</c:v>
                </c:pt>
                <c:pt idx="14">
                  <c:v>35000000-4</c:v>
                </c:pt>
                <c:pt idx="15">
                  <c:v>37000000-8</c:v>
                </c:pt>
                <c:pt idx="16">
                  <c:v>38000000-5</c:v>
                </c:pt>
                <c:pt idx="17">
                  <c:v>39000000-2</c:v>
                </c:pt>
                <c:pt idx="18">
                  <c:v>42000000-6</c:v>
                </c:pt>
                <c:pt idx="19">
                  <c:v>43000000-3</c:v>
                </c:pt>
                <c:pt idx="20">
                  <c:v>44000000-0</c:v>
                </c:pt>
                <c:pt idx="21">
                  <c:v>45000000-7</c:v>
                </c:pt>
                <c:pt idx="22">
                  <c:v>48000000-8</c:v>
                </c:pt>
                <c:pt idx="23">
                  <c:v>50000000-5</c:v>
                </c:pt>
                <c:pt idx="24">
                  <c:v>51000000-9</c:v>
                </c:pt>
                <c:pt idx="25">
                  <c:v>55000000-0</c:v>
                </c:pt>
                <c:pt idx="26">
                  <c:v>60000000-8</c:v>
                </c:pt>
                <c:pt idx="27">
                  <c:v>63000000-9</c:v>
                </c:pt>
                <c:pt idx="28">
                  <c:v>64000000-6</c:v>
                </c:pt>
                <c:pt idx="29">
                  <c:v>65000000-3</c:v>
                </c:pt>
                <c:pt idx="30">
                  <c:v>66000000-0</c:v>
                </c:pt>
                <c:pt idx="31">
                  <c:v>70000000-1</c:v>
                </c:pt>
                <c:pt idx="32">
                  <c:v>71000000-8</c:v>
                </c:pt>
                <c:pt idx="33">
                  <c:v>72000000-5</c:v>
                </c:pt>
                <c:pt idx="34">
                  <c:v>73000000-2</c:v>
                </c:pt>
                <c:pt idx="35">
                  <c:v>77000000-0</c:v>
                </c:pt>
                <c:pt idx="36">
                  <c:v>79000000-4</c:v>
                </c:pt>
                <c:pt idx="37">
                  <c:v>80000000-4</c:v>
                </c:pt>
                <c:pt idx="38">
                  <c:v>85000000-9</c:v>
                </c:pt>
                <c:pt idx="39">
                  <c:v>90000000-7</c:v>
                </c:pt>
                <c:pt idx="40">
                  <c:v>92000000-1</c:v>
                </c:pt>
                <c:pt idx="41">
                  <c:v>98000000-3</c:v>
                </c:pt>
              </c:strCache>
            </c:strRef>
          </c:cat>
          <c:val>
            <c:numRef>
              <c:f>'5_virs_ES_sliekšņa_CPV_kodi'!$M$52:$M$93</c:f>
              <c:numCache>
                <c:formatCode>General</c:formatCode>
                <c:ptCount val="42"/>
                <c:pt idx="0">
                  <c:v>1289077</c:v>
                </c:pt>
                <c:pt idx="1">
                  <c:v>24772226</c:v>
                </c:pt>
                <c:pt idx="2">
                  <c:v>600713</c:v>
                </c:pt>
                <c:pt idx="3">
                  <c:v>18419819</c:v>
                </c:pt>
                <c:pt idx="4">
                  <c:v>1974689</c:v>
                </c:pt>
                <c:pt idx="5">
                  <c:v>3492686</c:v>
                </c:pt>
                <c:pt idx="6">
                  <c:v>714159</c:v>
                </c:pt>
                <c:pt idx="7">
                  <c:v>2638092</c:v>
                </c:pt>
                <c:pt idx="8">
                  <c:v>6716769</c:v>
                </c:pt>
                <c:pt idx="9">
                  <c:v>49427295</c:v>
                </c:pt>
                <c:pt idx="10">
                  <c:v>4037859</c:v>
                </c:pt>
                <c:pt idx="11">
                  <c:v>2333521</c:v>
                </c:pt>
                <c:pt idx="12">
                  <c:v>268253253</c:v>
                </c:pt>
                <c:pt idx="13">
                  <c:v>44291949</c:v>
                </c:pt>
                <c:pt idx="14">
                  <c:v>6655906</c:v>
                </c:pt>
                <c:pt idx="15">
                  <c:v>643013</c:v>
                </c:pt>
                <c:pt idx="16">
                  <c:v>11713229</c:v>
                </c:pt>
                <c:pt idx="17">
                  <c:v>4343325</c:v>
                </c:pt>
                <c:pt idx="18">
                  <c:v>1401197</c:v>
                </c:pt>
                <c:pt idx="19">
                  <c:v>1068410</c:v>
                </c:pt>
                <c:pt idx="20">
                  <c:v>2678182</c:v>
                </c:pt>
                <c:pt idx="21">
                  <c:v>134487893</c:v>
                </c:pt>
                <c:pt idx="22">
                  <c:v>71627420</c:v>
                </c:pt>
                <c:pt idx="23">
                  <c:v>18082421</c:v>
                </c:pt>
                <c:pt idx="24">
                  <c:v>204856</c:v>
                </c:pt>
                <c:pt idx="25">
                  <c:v>1799369</c:v>
                </c:pt>
                <c:pt idx="26">
                  <c:v>91034367</c:v>
                </c:pt>
                <c:pt idx="27">
                  <c:v>29700690</c:v>
                </c:pt>
                <c:pt idx="28">
                  <c:v>3251208</c:v>
                </c:pt>
                <c:pt idx="29">
                  <c:v>371900</c:v>
                </c:pt>
                <c:pt idx="30">
                  <c:v>87179696</c:v>
                </c:pt>
                <c:pt idx="31">
                  <c:v>2250000</c:v>
                </c:pt>
                <c:pt idx="32">
                  <c:v>27692895</c:v>
                </c:pt>
                <c:pt idx="33">
                  <c:v>81157880</c:v>
                </c:pt>
                <c:pt idx="34">
                  <c:v>14363182</c:v>
                </c:pt>
                <c:pt idx="35">
                  <c:v>303971319</c:v>
                </c:pt>
                <c:pt idx="36">
                  <c:v>16473485</c:v>
                </c:pt>
                <c:pt idx="37">
                  <c:v>223000</c:v>
                </c:pt>
                <c:pt idx="38">
                  <c:v>9233276</c:v>
                </c:pt>
                <c:pt idx="39">
                  <c:v>12198725</c:v>
                </c:pt>
                <c:pt idx="40">
                  <c:v>1201668</c:v>
                </c:pt>
                <c:pt idx="41">
                  <c:v>7460730</c:v>
                </c:pt>
              </c:numCache>
            </c:numRef>
          </c:val>
        </c:ser>
        <c:ser>
          <c:idx val="1"/>
          <c:order val="1"/>
          <c:tx>
            <c:strRef>
              <c:f>'5_virs_ES_sliekšņa_CPV_kodi'!$N$51</c:f>
              <c:strCache>
                <c:ptCount val="1"/>
                <c:pt idx="0">
                  <c:v>Pašvaldību sektors</c:v>
                </c:pt>
              </c:strCache>
            </c:strRef>
          </c:tx>
          <c:spPr>
            <a:solidFill>
              <a:srgbClr val="0070C0"/>
            </a:solidFill>
          </c:spPr>
          <c:invertIfNegative val="0"/>
          <c:cat>
            <c:strRef>
              <c:f>'5_virs_ES_sliekšņa_CPV_kodi'!$L$52:$L$93</c:f>
              <c:strCache>
                <c:ptCount val="42"/>
                <c:pt idx="0">
                  <c:v>03000000-1</c:v>
                </c:pt>
                <c:pt idx="1">
                  <c:v>09000000-3</c:v>
                </c:pt>
                <c:pt idx="2">
                  <c:v>14000000-1</c:v>
                </c:pt>
                <c:pt idx="3">
                  <c:v>15000000-8</c:v>
                </c:pt>
                <c:pt idx="4">
                  <c:v>16000000-5</c:v>
                </c:pt>
                <c:pt idx="5">
                  <c:v>18000000-9</c:v>
                </c:pt>
                <c:pt idx="6">
                  <c:v>19000000-6</c:v>
                </c:pt>
                <c:pt idx="7">
                  <c:v>22000000-0</c:v>
                </c:pt>
                <c:pt idx="8">
                  <c:v>24000000-4</c:v>
                </c:pt>
                <c:pt idx="9">
                  <c:v>30000000-9</c:v>
                </c:pt>
                <c:pt idx="10">
                  <c:v>31000000-6</c:v>
                </c:pt>
                <c:pt idx="11">
                  <c:v>32000000-3</c:v>
                </c:pt>
                <c:pt idx="12">
                  <c:v>33000000-0</c:v>
                </c:pt>
                <c:pt idx="13">
                  <c:v>34000000-7</c:v>
                </c:pt>
                <c:pt idx="14">
                  <c:v>35000000-4</c:v>
                </c:pt>
                <c:pt idx="15">
                  <c:v>37000000-8</c:v>
                </c:pt>
                <c:pt idx="16">
                  <c:v>38000000-5</c:v>
                </c:pt>
                <c:pt idx="17">
                  <c:v>39000000-2</c:v>
                </c:pt>
                <c:pt idx="18">
                  <c:v>42000000-6</c:v>
                </c:pt>
                <c:pt idx="19">
                  <c:v>43000000-3</c:v>
                </c:pt>
                <c:pt idx="20">
                  <c:v>44000000-0</c:v>
                </c:pt>
                <c:pt idx="21">
                  <c:v>45000000-7</c:v>
                </c:pt>
                <c:pt idx="22">
                  <c:v>48000000-8</c:v>
                </c:pt>
                <c:pt idx="23">
                  <c:v>50000000-5</c:v>
                </c:pt>
                <c:pt idx="24">
                  <c:v>51000000-9</c:v>
                </c:pt>
                <c:pt idx="25">
                  <c:v>55000000-0</c:v>
                </c:pt>
                <c:pt idx="26">
                  <c:v>60000000-8</c:v>
                </c:pt>
                <c:pt idx="27">
                  <c:v>63000000-9</c:v>
                </c:pt>
                <c:pt idx="28">
                  <c:v>64000000-6</c:v>
                </c:pt>
                <c:pt idx="29">
                  <c:v>65000000-3</c:v>
                </c:pt>
                <c:pt idx="30">
                  <c:v>66000000-0</c:v>
                </c:pt>
                <c:pt idx="31">
                  <c:v>70000000-1</c:v>
                </c:pt>
                <c:pt idx="32">
                  <c:v>71000000-8</c:v>
                </c:pt>
                <c:pt idx="33">
                  <c:v>72000000-5</c:v>
                </c:pt>
                <c:pt idx="34">
                  <c:v>73000000-2</c:v>
                </c:pt>
                <c:pt idx="35">
                  <c:v>77000000-0</c:v>
                </c:pt>
                <c:pt idx="36">
                  <c:v>79000000-4</c:v>
                </c:pt>
                <c:pt idx="37">
                  <c:v>80000000-4</c:v>
                </c:pt>
                <c:pt idx="38">
                  <c:v>85000000-9</c:v>
                </c:pt>
                <c:pt idx="39">
                  <c:v>90000000-7</c:v>
                </c:pt>
                <c:pt idx="40">
                  <c:v>92000000-1</c:v>
                </c:pt>
                <c:pt idx="41">
                  <c:v>98000000-3</c:v>
                </c:pt>
              </c:strCache>
            </c:strRef>
          </c:cat>
          <c:val>
            <c:numRef>
              <c:f>'5_virs_ES_sliekšņa_CPV_kodi'!$N$52:$N$93</c:f>
              <c:numCache>
                <c:formatCode>General</c:formatCode>
                <c:ptCount val="42"/>
                <c:pt idx="0">
                  <c:v>1557233</c:v>
                </c:pt>
                <c:pt idx="1">
                  <c:v>18880600</c:v>
                </c:pt>
                <c:pt idx="2">
                  <c:v>0</c:v>
                </c:pt>
                <c:pt idx="3">
                  <c:v>10127371</c:v>
                </c:pt>
                <c:pt idx="4">
                  <c:v>493401</c:v>
                </c:pt>
                <c:pt idx="5">
                  <c:v>0</c:v>
                </c:pt>
                <c:pt idx="6">
                  <c:v>0</c:v>
                </c:pt>
                <c:pt idx="7">
                  <c:v>0</c:v>
                </c:pt>
                <c:pt idx="8">
                  <c:v>0</c:v>
                </c:pt>
                <c:pt idx="9">
                  <c:v>4099443</c:v>
                </c:pt>
                <c:pt idx="10">
                  <c:v>2728664</c:v>
                </c:pt>
                <c:pt idx="11">
                  <c:v>0</c:v>
                </c:pt>
                <c:pt idx="12">
                  <c:v>24231396</c:v>
                </c:pt>
                <c:pt idx="13">
                  <c:v>24779616</c:v>
                </c:pt>
                <c:pt idx="14">
                  <c:v>172358</c:v>
                </c:pt>
                <c:pt idx="15">
                  <c:v>171108</c:v>
                </c:pt>
                <c:pt idx="16">
                  <c:v>350000</c:v>
                </c:pt>
                <c:pt idx="17">
                  <c:v>622328</c:v>
                </c:pt>
                <c:pt idx="18">
                  <c:v>700000</c:v>
                </c:pt>
                <c:pt idx="19">
                  <c:v>245774</c:v>
                </c:pt>
                <c:pt idx="20">
                  <c:v>4346318</c:v>
                </c:pt>
                <c:pt idx="21">
                  <c:v>118018158</c:v>
                </c:pt>
                <c:pt idx="22">
                  <c:v>0</c:v>
                </c:pt>
                <c:pt idx="23">
                  <c:v>33803200</c:v>
                </c:pt>
                <c:pt idx="24">
                  <c:v>0</c:v>
                </c:pt>
                <c:pt idx="25">
                  <c:v>25256844</c:v>
                </c:pt>
                <c:pt idx="26">
                  <c:v>3268654</c:v>
                </c:pt>
                <c:pt idx="27">
                  <c:v>0</c:v>
                </c:pt>
                <c:pt idx="28">
                  <c:v>0</c:v>
                </c:pt>
                <c:pt idx="29">
                  <c:v>0</c:v>
                </c:pt>
                <c:pt idx="30">
                  <c:v>8949838</c:v>
                </c:pt>
                <c:pt idx="31">
                  <c:v>0</c:v>
                </c:pt>
                <c:pt idx="32">
                  <c:v>6331377</c:v>
                </c:pt>
                <c:pt idx="33">
                  <c:v>1307449</c:v>
                </c:pt>
                <c:pt idx="34">
                  <c:v>0</c:v>
                </c:pt>
                <c:pt idx="35">
                  <c:v>1675890</c:v>
                </c:pt>
                <c:pt idx="36">
                  <c:v>2024287</c:v>
                </c:pt>
                <c:pt idx="37">
                  <c:v>0</c:v>
                </c:pt>
                <c:pt idx="38">
                  <c:v>5775155</c:v>
                </c:pt>
                <c:pt idx="39">
                  <c:v>24288650</c:v>
                </c:pt>
                <c:pt idx="40">
                  <c:v>284256</c:v>
                </c:pt>
                <c:pt idx="41">
                  <c:v>0</c:v>
                </c:pt>
              </c:numCache>
            </c:numRef>
          </c:val>
        </c:ser>
        <c:dLbls>
          <c:showLegendKey val="0"/>
          <c:showVal val="0"/>
          <c:showCatName val="0"/>
          <c:showSerName val="0"/>
          <c:showPercent val="0"/>
          <c:showBubbleSize val="0"/>
        </c:dLbls>
        <c:gapWidth val="55"/>
        <c:overlap val="100"/>
        <c:axId val="42355712"/>
        <c:axId val="42386176"/>
      </c:barChart>
      <c:catAx>
        <c:axId val="42355712"/>
        <c:scaling>
          <c:orientation val="minMax"/>
        </c:scaling>
        <c:delete val="0"/>
        <c:axPos val="l"/>
        <c:numFmt formatCode="General" sourceLinked="0"/>
        <c:majorTickMark val="none"/>
        <c:minorTickMark val="none"/>
        <c:tickLblPos val="nextTo"/>
        <c:crossAx val="42386176"/>
        <c:crosses val="autoZero"/>
        <c:auto val="1"/>
        <c:lblAlgn val="ctr"/>
        <c:lblOffset val="100"/>
        <c:noMultiLvlLbl val="0"/>
      </c:catAx>
      <c:valAx>
        <c:axId val="42386176"/>
        <c:scaling>
          <c:orientation val="minMax"/>
        </c:scaling>
        <c:delete val="0"/>
        <c:axPos val="b"/>
        <c:majorGridlines/>
        <c:numFmt formatCode="0%" sourceLinked="1"/>
        <c:majorTickMark val="none"/>
        <c:minorTickMark val="none"/>
        <c:tickLblPos val="nextTo"/>
        <c:crossAx val="42355712"/>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Līgumu un vispārīgo vienošanos skaits</a:t>
            </a:r>
            <a:r>
              <a:rPr lang="lv-LV" sz="1200"/>
              <a:t> (bez Latvija)</a:t>
            </a:r>
          </a:p>
        </c:rich>
      </c:tx>
      <c:layout/>
      <c:overlay val="0"/>
    </c:title>
    <c:autoTitleDeleted val="0"/>
    <c:plotArea>
      <c:layout/>
      <c:barChart>
        <c:barDir val="bar"/>
        <c:grouping val="clustered"/>
        <c:varyColors val="0"/>
        <c:ser>
          <c:idx val="0"/>
          <c:order val="0"/>
          <c:tx>
            <c:strRef>
              <c:f>'5_virs_ārvalstu_piegādātāji'!$R$5</c:f>
              <c:strCache>
                <c:ptCount val="1"/>
                <c:pt idx="0">
                  <c:v>Līgumu un vispārīgo vienošanos skaits</c:v>
                </c:pt>
              </c:strCache>
            </c:strRef>
          </c:tx>
          <c:spPr>
            <a:solidFill>
              <a:srgbClr val="33CCCC"/>
            </a:solidFill>
          </c:spPr>
          <c:invertIfNegative val="0"/>
          <c:dLbls>
            <c:dLbl>
              <c:idx val="4"/>
              <c:layout>
                <c:manualLayout>
                  <c:x val="-1.0256410256410256E-2"/>
                  <c:y val="0"/>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5.1282051282051282E-3"/>
                  <c:y val="0"/>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7.6923076923076927E-3"/>
                  <c:y val="-6.8375268459148109E-17"/>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5.1282051282051282E-3"/>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7.6923076923076927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'5_virs_ārvalstu_piegādātāji'!$Q$6:$Q$25</c:f>
              <c:strCache>
                <c:ptCount val="20"/>
                <c:pt idx="0">
                  <c:v>Amerikas Savienotās Valstis</c:v>
                </c:pt>
                <c:pt idx="1">
                  <c:v>Austrija</c:v>
                </c:pt>
                <c:pt idx="2">
                  <c:v>Azerbaidžāna</c:v>
                </c:pt>
                <c:pt idx="3">
                  <c:v>Čehija</c:v>
                </c:pt>
                <c:pt idx="4">
                  <c:v>Dānija</c:v>
                </c:pt>
                <c:pt idx="5">
                  <c:v>Francija</c:v>
                </c:pt>
                <c:pt idx="6">
                  <c:v>Igaunija</c:v>
                </c:pt>
                <c:pt idx="7">
                  <c:v>Itālija</c:v>
                </c:pt>
                <c:pt idx="8">
                  <c:v>Īrija</c:v>
                </c:pt>
                <c:pt idx="9">
                  <c:v>Lielbritānija</c:v>
                </c:pt>
                <c:pt idx="10">
                  <c:v>Lietuva</c:v>
                </c:pt>
                <c:pt idx="11">
                  <c:v>Malta</c:v>
                </c:pt>
                <c:pt idx="12">
                  <c:v>Nīderlande</c:v>
                </c:pt>
                <c:pt idx="13">
                  <c:v>Norvēģija</c:v>
                </c:pt>
                <c:pt idx="14">
                  <c:v>Polija</c:v>
                </c:pt>
                <c:pt idx="15">
                  <c:v>Somija</c:v>
                </c:pt>
                <c:pt idx="16">
                  <c:v>Spānija</c:v>
                </c:pt>
                <c:pt idx="17">
                  <c:v>Šveice</c:v>
                </c:pt>
                <c:pt idx="18">
                  <c:v>Vācija</c:v>
                </c:pt>
                <c:pt idx="19">
                  <c:v>Zviedrija</c:v>
                </c:pt>
              </c:strCache>
            </c:strRef>
          </c:cat>
          <c:val>
            <c:numRef>
              <c:f>'5_virs_ārvalstu_piegādātāji'!$R$6:$R$25</c:f>
              <c:numCache>
                <c:formatCode>General</c:formatCode>
                <c:ptCount val="20"/>
                <c:pt idx="0">
                  <c:v>6</c:v>
                </c:pt>
                <c:pt idx="1">
                  <c:v>5</c:v>
                </c:pt>
                <c:pt idx="2">
                  <c:v>3</c:v>
                </c:pt>
                <c:pt idx="3">
                  <c:v>2</c:v>
                </c:pt>
                <c:pt idx="4">
                  <c:v>4</c:v>
                </c:pt>
                <c:pt idx="5">
                  <c:v>8</c:v>
                </c:pt>
                <c:pt idx="6">
                  <c:v>14</c:v>
                </c:pt>
                <c:pt idx="7">
                  <c:v>2</c:v>
                </c:pt>
                <c:pt idx="8">
                  <c:v>1</c:v>
                </c:pt>
                <c:pt idx="9">
                  <c:v>2</c:v>
                </c:pt>
                <c:pt idx="10">
                  <c:v>28</c:v>
                </c:pt>
                <c:pt idx="11">
                  <c:v>1</c:v>
                </c:pt>
                <c:pt idx="12">
                  <c:v>3</c:v>
                </c:pt>
                <c:pt idx="13">
                  <c:v>1</c:v>
                </c:pt>
                <c:pt idx="14">
                  <c:v>3</c:v>
                </c:pt>
                <c:pt idx="15">
                  <c:v>13</c:v>
                </c:pt>
                <c:pt idx="16">
                  <c:v>2</c:v>
                </c:pt>
                <c:pt idx="17">
                  <c:v>3</c:v>
                </c:pt>
                <c:pt idx="18">
                  <c:v>5</c:v>
                </c:pt>
                <c:pt idx="19">
                  <c:v>4</c:v>
                </c:pt>
              </c:numCache>
            </c:numRef>
          </c:val>
        </c:ser>
        <c:dLbls>
          <c:showLegendKey val="0"/>
          <c:showVal val="0"/>
          <c:showCatName val="0"/>
          <c:showSerName val="0"/>
          <c:showPercent val="0"/>
          <c:showBubbleSize val="0"/>
        </c:dLbls>
        <c:gapWidth val="150"/>
        <c:axId val="39044608"/>
        <c:axId val="39046144"/>
      </c:barChart>
      <c:catAx>
        <c:axId val="39044608"/>
        <c:scaling>
          <c:orientation val="minMax"/>
        </c:scaling>
        <c:delete val="0"/>
        <c:axPos val="l"/>
        <c:numFmt formatCode="General" sourceLinked="0"/>
        <c:majorTickMark val="out"/>
        <c:minorTickMark val="none"/>
        <c:tickLblPos val="nextTo"/>
        <c:crossAx val="39046144"/>
        <c:crosses val="autoZero"/>
        <c:auto val="1"/>
        <c:lblAlgn val="ctr"/>
        <c:lblOffset val="100"/>
        <c:noMultiLvlLbl val="0"/>
      </c:catAx>
      <c:valAx>
        <c:axId val="39046144"/>
        <c:scaling>
          <c:orientation val="minMax"/>
        </c:scaling>
        <c:delete val="0"/>
        <c:axPos val="b"/>
        <c:majorGridlines/>
        <c:numFmt formatCode="General" sourceLinked="1"/>
        <c:majorTickMark val="out"/>
        <c:minorTickMark val="none"/>
        <c:tickLblPos val="nextTo"/>
        <c:crossAx val="3904460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Līgumsumma (EUR bez PVN)</a:t>
            </a:r>
            <a:r>
              <a:rPr lang="lv-LV" sz="1200"/>
              <a:t> - bez Latvija</a:t>
            </a:r>
            <a:endParaRPr lang="en-US" sz="1200"/>
          </a:p>
        </c:rich>
      </c:tx>
      <c:layout/>
      <c:overlay val="0"/>
    </c:title>
    <c:autoTitleDeleted val="0"/>
    <c:plotArea>
      <c:layout/>
      <c:barChart>
        <c:barDir val="bar"/>
        <c:grouping val="clustered"/>
        <c:varyColors val="0"/>
        <c:ser>
          <c:idx val="0"/>
          <c:order val="0"/>
          <c:tx>
            <c:strRef>
              <c:f>'5_virs_ārvalstu_piegādātāji'!$S$5</c:f>
              <c:strCache>
                <c:ptCount val="1"/>
                <c:pt idx="0">
                  <c:v>Līgumsumma (EUR bez PVN)</c:v>
                </c:pt>
              </c:strCache>
            </c:strRef>
          </c:tx>
          <c:spPr>
            <a:solidFill>
              <a:srgbClr val="33CCCC"/>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'5_virs_ārvalstu_piegādātāji'!$Q$6:$Q$25</c:f>
              <c:strCache>
                <c:ptCount val="20"/>
                <c:pt idx="0">
                  <c:v>Amerikas Savienotās Valstis</c:v>
                </c:pt>
                <c:pt idx="1">
                  <c:v>Austrija</c:v>
                </c:pt>
                <c:pt idx="2">
                  <c:v>Azerbaidžāna</c:v>
                </c:pt>
                <c:pt idx="3">
                  <c:v>Čehija</c:v>
                </c:pt>
                <c:pt idx="4">
                  <c:v>Dānija</c:v>
                </c:pt>
                <c:pt idx="5">
                  <c:v>Francija</c:v>
                </c:pt>
                <c:pt idx="6">
                  <c:v>Igaunija</c:v>
                </c:pt>
                <c:pt idx="7">
                  <c:v>Itālija</c:v>
                </c:pt>
                <c:pt idx="8">
                  <c:v>Īrija</c:v>
                </c:pt>
                <c:pt idx="9">
                  <c:v>Lielbritānija</c:v>
                </c:pt>
                <c:pt idx="10">
                  <c:v>Lietuva</c:v>
                </c:pt>
                <c:pt idx="11">
                  <c:v>Malta</c:v>
                </c:pt>
                <c:pt idx="12">
                  <c:v>Nīderlande</c:v>
                </c:pt>
                <c:pt idx="13">
                  <c:v>Norvēģija</c:v>
                </c:pt>
                <c:pt idx="14">
                  <c:v>Polija</c:v>
                </c:pt>
                <c:pt idx="15">
                  <c:v>Somija</c:v>
                </c:pt>
                <c:pt idx="16">
                  <c:v>Spānija</c:v>
                </c:pt>
                <c:pt idx="17">
                  <c:v>Šveice</c:v>
                </c:pt>
                <c:pt idx="18">
                  <c:v>Vācija</c:v>
                </c:pt>
                <c:pt idx="19">
                  <c:v>Zviedrija</c:v>
                </c:pt>
              </c:strCache>
            </c:strRef>
          </c:cat>
          <c:val>
            <c:numRef>
              <c:f>'5_virs_ārvalstu_piegādātāji'!$S$6:$S$25</c:f>
              <c:numCache>
                <c:formatCode>#,##0</c:formatCode>
                <c:ptCount val="20"/>
                <c:pt idx="0">
                  <c:v>3703182</c:v>
                </c:pt>
                <c:pt idx="1">
                  <c:v>1765895</c:v>
                </c:pt>
                <c:pt idx="2">
                  <c:v>540000</c:v>
                </c:pt>
                <c:pt idx="3">
                  <c:v>659980</c:v>
                </c:pt>
                <c:pt idx="4">
                  <c:v>1249912</c:v>
                </c:pt>
                <c:pt idx="5">
                  <c:v>4819943</c:v>
                </c:pt>
                <c:pt idx="6">
                  <c:v>2331863</c:v>
                </c:pt>
                <c:pt idx="7">
                  <c:v>7344960</c:v>
                </c:pt>
                <c:pt idx="8">
                  <c:v>386940</c:v>
                </c:pt>
                <c:pt idx="9">
                  <c:v>400500</c:v>
                </c:pt>
                <c:pt idx="10">
                  <c:v>3358634</c:v>
                </c:pt>
                <c:pt idx="11">
                  <c:v>206612</c:v>
                </c:pt>
                <c:pt idx="12">
                  <c:v>1736567</c:v>
                </c:pt>
                <c:pt idx="13">
                  <c:v>1198210</c:v>
                </c:pt>
                <c:pt idx="14">
                  <c:v>2718562</c:v>
                </c:pt>
                <c:pt idx="15">
                  <c:v>4154732</c:v>
                </c:pt>
                <c:pt idx="16">
                  <c:v>261675</c:v>
                </c:pt>
                <c:pt idx="17">
                  <c:v>7984597</c:v>
                </c:pt>
                <c:pt idx="18">
                  <c:v>1241044</c:v>
                </c:pt>
                <c:pt idx="19">
                  <c:v>1700165</c:v>
                </c:pt>
              </c:numCache>
            </c:numRef>
          </c:val>
        </c:ser>
        <c:dLbls>
          <c:showLegendKey val="0"/>
          <c:showVal val="0"/>
          <c:showCatName val="0"/>
          <c:showSerName val="0"/>
          <c:showPercent val="0"/>
          <c:showBubbleSize val="0"/>
        </c:dLbls>
        <c:gapWidth val="150"/>
        <c:axId val="39734272"/>
        <c:axId val="39740160"/>
      </c:barChart>
      <c:catAx>
        <c:axId val="39734272"/>
        <c:scaling>
          <c:orientation val="minMax"/>
        </c:scaling>
        <c:delete val="0"/>
        <c:axPos val="l"/>
        <c:numFmt formatCode="General" sourceLinked="0"/>
        <c:majorTickMark val="out"/>
        <c:minorTickMark val="none"/>
        <c:tickLblPos val="nextTo"/>
        <c:crossAx val="39740160"/>
        <c:crosses val="autoZero"/>
        <c:auto val="1"/>
        <c:lblAlgn val="ctr"/>
        <c:lblOffset val="100"/>
        <c:noMultiLvlLbl val="0"/>
      </c:catAx>
      <c:valAx>
        <c:axId val="39740160"/>
        <c:scaling>
          <c:orientation val="minMax"/>
        </c:scaling>
        <c:delete val="0"/>
        <c:axPos val="b"/>
        <c:majorGridlines/>
        <c:numFmt formatCode="#,##0" sourceLinked="1"/>
        <c:majorTickMark val="out"/>
        <c:minorTickMark val="none"/>
        <c:tickLblPos val="nextTo"/>
        <c:crossAx val="3973427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100"/>
              <a:t>Iepirkumu</a:t>
            </a:r>
            <a:r>
              <a:rPr lang="lv-LV" sz="1100" baseline="0"/>
              <a:t> skaits</a:t>
            </a:r>
            <a:endParaRPr lang="lv-LV" sz="1100"/>
          </a:p>
        </c:rich>
      </c:tx>
      <c:layout/>
      <c:overlay val="0"/>
    </c:title>
    <c:autoTitleDeleted val="0"/>
    <c:plotArea>
      <c:layout/>
      <c:barChart>
        <c:barDir val="col"/>
        <c:grouping val="clustered"/>
        <c:varyColors val="0"/>
        <c:ser>
          <c:idx val="0"/>
          <c:order val="0"/>
          <c:tx>
            <c:strRef>
              <c:f>'5_dinamika'!$B$4</c:f>
              <c:strCache>
                <c:ptCount val="1"/>
                <c:pt idx="0">
                  <c:v>Piegāde</c:v>
                </c:pt>
              </c:strCache>
            </c:strRef>
          </c:tx>
          <c:spPr>
            <a:solidFill>
              <a:schemeClr val="accent2">
                <a:lumMod val="60000"/>
                <a:lumOff val="40000"/>
              </a:schemeClr>
            </a:solidFill>
          </c:spPr>
          <c:invertIfNegative val="0"/>
          <c:dLbls>
            <c:dLbl>
              <c:idx val="0"/>
              <c:layout>
                <c:manualLayout>
                  <c:x val="0"/>
                  <c:y val="1.441441168770439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'5_dinamika'!$A$5:$A$8</c:f>
              <c:strCache>
                <c:ptCount val="4"/>
                <c:pt idx="0">
                  <c:v>2014.gads</c:v>
                </c:pt>
                <c:pt idx="1">
                  <c:v>2015.gads</c:v>
                </c:pt>
                <c:pt idx="2">
                  <c:v>2016.gads</c:v>
                </c:pt>
                <c:pt idx="3">
                  <c:v>2017.gads</c:v>
                </c:pt>
              </c:strCache>
            </c:strRef>
          </c:cat>
          <c:val>
            <c:numRef>
              <c:f>'5_dinamika'!$B$5:$B$8</c:f>
              <c:numCache>
                <c:formatCode>General</c:formatCode>
                <c:ptCount val="4"/>
                <c:pt idx="0">
                  <c:v>432</c:v>
                </c:pt>
                <c:pt idx="1">
                  <c:v>497</c:v>
                </c:pt>
                <c:pt idx="2">
                  <c:v>402</c:v>
                </c:pt>
                <c:pt idx="3">
                  <c:v>462</c:v>
                </c:pt>
              </c:numCache>
            </c:numRef>
          </c:val>
        </c:ser>
        <c:ser>
          <c:idx val="1"/>
          <c:order val="1"/>
          <c:tx>
            <c:strRef>
              <c:f>'5_dinamika'!$C$4</c:f>
              <c:strCache>
                <c:ptCount val="1"/>
                <c:pt idx="0">
                  <c:v>Būvdarbi</c:v>
                </c:pt>
              </c:strCache>
            </c:strRef>
          </c:tx>
          <c:spPr>
            <a:solidFill>
              <a:srgbClr val="CC0066"/>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'5_dinamika'!$A$5:$A$8</c:f>
              <c:strCache>
                <c:ptCount val="4"/>
                <c:pt idx="0">
                  <c:v>2014.gads</c:v>
                </c:pt>
                <c:pt idx="1">
                  <c:v>2015.gads</c:v>
                </c:pt>
                <c:pt idx="2">
                  <c:v>2016.gads</c:v>
                </c:pt>
                <c:pt idx="3">
                  <c:v>2017.gads</c:v>
                </c:pt>
              </c:strCache>
            </c:strRef>
          </c:cat>
          <c:val>
            <c:numRef>
              <c:f>'5_dinamika'!$C$5:$C$8</c:f>
              <c:numCache>
                <c:formatCode>General</c:formatCode>
                <c:ptCount val="4"/>
                <c:pt idx="0">
                  <c:v>18</c:v>
                </c:pt>
                <c:pt idx="1">
                  <c:v>17</c:v>
                </c:pt>
                <c:pt idx="2">
                  <c:v>24</c:v>
                </c:pt>
                <c:pt idx="3">
                  <c:v>24</c:v>
                </c:pt>
              </c:numCache>
            </c:numRef>
          </c:val>
        </c:ser>
        <c:ser>
          <c:idx val="2"/>
          <c:order val="2"/>
          <c:tx>
            <c:strRef>
              <c:f>'5_dinamika'!$D$4</c:f>
              <c:strCache>
                <c:ptCount val="1"/>
                <c:pt idx="0">
                  <c:v>Pakalpojumi</c:v>
                </c:pt>
              </c:strCache>
            </c:strRef>
          </c:tx>
          <c:spPr>
            <a:solidFill>
              <a:srgbClr val="FF5050"/>
            </a:solidFill>
          </c:spPr>
          <c:invertIfNegative val="0"/>
          <c:dLbls>
            <c:dLbl>
              <c:idx val="1"/>
              <c:layout>
                <c:manualLayout>
                  <c:x val="4.7929729536075267E-17"/>
                  <c:y val="2.40240194795074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'5_dinamika'!$A$5:$A$8</c:f>
              <c:strCache>
                <c:ptCount val="4"/>
                <c:pt idx="0">
                  <c:v>2014.gads</c:v>
                </c:pt>
                <c:pt idx="1">
                  <c:v>2015.gads</c:v>
                </c:pt>
                <c:pt idx="2">
                  <c:v>2016.gads</c:v>
                </c:pt>
                <c:pt idx="3">
                  <c:v>2017.gads</c:v>
                </c:pt>
              </c:strCache>
            </c:strRef>
          </c:cat>
          <c:val>
            <c:numRef>
              <c:f>'5_dinamika'!$D$5:$D$8</c:f>
              <c:numCache>
                <c:formatCode>General</c:formatCode>
                <c:ptCount val="4"/>
                <c:pt idx="0">
                  <c:v>267</c:v>
                </c:pt>
                <c:pt idx="1">
                  <c:v>250</c:v>
                </c:pt>
                <c:pt idx="2">
                  <c:v>280</c:v>
                </c:pt>
                <c:pt idx="3">
                  <c:v>371</c:v>
                </c:pt>
              </c:numCache>
            </c:numRef>
          </c:val>
        </c:ser>
        <c:dLbls>
          <c:showLegendKey val="0"/>
          <c:showVal val="0"/>
          <c:showCatName val="0"/>
          <c:showSerName val="0"/>
          <c:showPercent val="0"/>
          <c:showBubbleSize val="0"/>
        </c:dLbls>
        <c:gapWidth val="150"/>
        <c:axId val="42779776"/>
        <c:axId val="42781312"/>
      </c:barChart>
      <c:lineChart>
        <c:grouping val="standard"/>
        <c:varyColors val="0"/>
        <c:ser>
          <c:idx val="3"/>
          <c:order val="3"/>
          <c:tx>
            <c:strRef>
              <c:f>'5_dinamika'!$E$4</c:f>
              <c:strCache>
                <c:ptCount val="1"/>
                <c:pt idx="0">
                  <c:v>Kopā</c:v>
                </c:pt>
              </c:strCache>
            </c:strRef>
          </c:tx>
          <c:spPr>
            <a:ln>
              <a:solidFill>
                <a:schemeClr val="bg1">
                  <a:lumMod val="50000"/>
                </a:schemeClr>
              </a:solidFill>
            </a:ln>
          </c:spPr>
          <c:marker>
            <c:symbol val="circle"/>
            <c:size val="7"/>
            <c:spPr>
              <a:solidFill>
                <a:schemeClr val="accent2">
                  <a:lumMod val="75000"/>
                </a:schemeClr>
              </a:solidFill>
              <a:ln>
                <a:solidFill>
                  <a:schemeClr val="bg1">
                    <a:lumMod val="50000"/>
                  </a:schemeClr>
                </a:solidFill>
              </a:ln>
            </c:spPr>
          </c:marker>
          <c:dLbls>
            <c:dLbl>
              <c:idx val="0"/>
              <c:layout>
                <c:manualLayout>
                  <c:x val="-2.3529411764705882E-2"/>
                  <c:y val="2.882882337540878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5686274509803921E-2"/>
                  <c:y val="2.882882337540878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1830065359477121E-2"/>
                  <c:y val="3.843843116721176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3071895424836506E-2"/>
                  <c:y val="1.921921558360585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'5_dinamika'!$A$5:$A$8</c:f>
              <c:strCache>
                <c:ptCount val="4"/>
                <c:pt idx="0">
                  <c:v>2014.gads</c:v>
                </c:pt>
                <c:pt idx="1">
                  <c:v>2015.gads</c:v>
                </c:pt>
                <c:pt idx="2">
                  <c:v>2016.gads</c:v>
                </c:pt>
                <c:pt idx="3">
                  <c:v>2017.gads</c:v>
                </c:pt>
              </c:strCache>
            </c:strRef>
          </c:cat>
          <c:val>
            <c:numRef>
              <c:f>'5_dinamika'!$E$5:$E$8</c:f>
              <c:numCache>
                <c:formatCode>General</c:formatCode>
                <c:ptCount val="4"/>
                <c:pt idx="0">
                  <c:v>717</c:v>
                </c:pt>
                <c:pt idx="1">
                  <c:v>764</c:v>
                </c:pt>
                <c:pt idx="2">
                  <c:v>706</c:v>
                </c:pt>
                <c:pt idx="3">
                  <c:v>857</c:v>
                </c:pt>
              </c:numCache>
            </c:numRef>
          </c:val>
          <c:smooth val="0"/>
        </c:ser>
        <c:dLbls>
          <c:showLegendKey val="0"/>
          <c:showVal val="0"/>
          <c:showCatName val="0"/>
          <c:showSerName val="0"/>
          <c:showPercent val="0"/>
          <c:showBubbleSize val="0"/>
        </c:dLbls>
        <c:marker val="1"/>
        <c:smooth val="0"/>
        <c:axId val="42779776"/>
        <c:axId val="42781312"/>
      </c:lineChart>
      <c:catAx>
        <c:axId val="42779776"/>
        <c:scaling>
          <c:orientation val="minMax"/>
        </c:scaling>
        <c:delete val="0"/>
        <c:axPos val="b"/>
        <c:numFmt formatCode="General" sourceLinked="0"/>
        <c:majorTickMark val="out"/>
        <c:minorTickMark val="none"/>
        <c:tickLblPos val="nextTo"/>
        <c:crossAx val="42781312"/>
        <c:crosses val="autoZero"/>
        <c:auto val="1"/>
        <c:lblAlgn val="ctr"/>
        <c:lblOffset val="100"/>
        <c:noMultiLvlLbl val="0"/>
      </c:catAx>
      <c:valAx>
        <c:axId val="42781312"/>
        <c:scaling>
          <c:orientation val="minMax"/>
        </c:scaling>
        <c:delete val="0"/>
        <c:axPos val="l"/>
        <c:majorGridlines/>
        <c:numFmt formatCode="General" sourceLinked="1"/>
        <c:majorTickMark val="out"/>
        <c:minorTickMark val="none"/>
        <c:tickLblPos val="nextTo"/>
        <c:crossAx val="4277977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100"/>
              <a:t>Līgumsumma (EUR bez PVN)</a:t>
            </a:r>
          </a:p>
        </c:rich>
      </c:tx>
      <c:layout/>
      <c:overlay val="0"/>
    </c:title>
    <c:autoTitleDeleted val="0"/>
    <c:plotArea>
      <c:layout/>
      <c:barChart>
        <c:barDir val="col"/>
        <c:grouping val="clustered"/>
        <c:varyColors val="0"/>
        <c:ser>
          <c:idx val="0"/>
          <c:order val="0"/>
          <c:tx>
            <c:strRef>
              <c:f>'5_dinamika'!$B$11</c:f>
              <c:strCache>
                <c:ptCount val="1"/>
                <c:pt idx="0">
                  <c:v>Piegāde</c:v>
                </c:pt>
              </c:strCache>
            </c:strRef>
          </c:tx>
          <c:spPr>
            <a:solidFill>
              <a:schemeClr val="accent2">
                <a:lumMod val="60000"/>
                <a:lumOff val="40000"/>
              </a:schemeClr>
            </a:solidFill>
          </c:spPr>
          <c:invertIfNegative val="0"/>
          <c:cat>
            <c:strRef>
              <c:f>'5_dinamika'!$A$12:$A$15</c:f>
              <c:strCache>
                <c:ptCount val="4"/>
                <c:pt idx="0">
                  <c:v>2014.gads</c:v>
                </c:pt>
                <c:pt idx="1">
                  <c:v>2015.gads</c:v>
                </c:pt>
                <c:pt idx="2">
                  <c:v>2016.gads</c:v>
                </c:pt>
                <c:pt idx="3">
                  <c:v>2017.gads</c:v>
                </c:pt>
              </c:strCache>
            </c:strRef>
          </c:cat>
          <c:val>
            <c:numRef>
              <c:f>'5_dinamika'!$B$12:$B$15</c:f>
              <c:numCache>
                <c:formatCode>#,##0</c:formatCode>
                <c:ptCount val="4"/>
                <c:pt idx="0">
                  <c:v>511618660</c:v>
                </c:pt>
                <c:pt idx="1">
                  <c:v>537574641</c:v>
                </c:pt>
                <c:pt idx="2">
                  <c:v>548591284</c:v>
                </c:pt>
                <c:pt idx="3">
                  <c:v>622598399</c:v>
                </c:pt>
              </c:numCache>
            </c:numRef>
          </c:val>
        </c:ser>
        <c:ser>
          <c:idx val="1"/>
          <c:order val="1"/>
          <c:tx>
            <c:strRef>
              <c:f>'5_dinamika'!$C$11</c:f>
              <c:strCache>
                <c:ptCount val="1"/>
                <c:pt idx="0">
                  <c:v>Būvdarbi</c:v>
                </c:pt>
              </c:strCache>
            </c:strRef>
          </c:tx>
          <c:spPr>
            <a:solidFill>
              <a:srgbClr val="CC0066"/>
            </a:solidFill>
          </c:spPr>
          <c:invertIfNegative val="0"/>
          <c:cat>
            <c:strRef>
              <c:f>'5_dinamika'!$A$12:$A$15</c:f>
              <c:strCache>
                <c:ptCount val="4"/>
                <c:pt idx="0">
                  <c:v>2014.gads</c:v>
                </c:pt>
                <c:pt idx="1">
                  <c:v>2015.gads</c:v>
                </c:pt>
                <c:pt idx="2">
                  <c:v>2016.gads</c:v>
                </c:pt>
                <c:pt idx="3">
                  <c:v>2017.gads</c:v>
                </c:pt>
              </c:strCache>
            </c:strRef>
          </c:cat>
          <c:val>
            <c:numRef>
              <c:f>'5_dinamika'!$C$12:$C$15</c:f>
              <c:numCache>
                <c:formatCode>#,##0</c:formatCode>
                <c:ptCount val="4"/>
                <c:pt idx="0">
                  <c:v>159704322</c:v>
                </c:pt>
                <c:pt idx="1">
                  <c:v>166697834</c:v>
                </c:pt>
                <c:pt idx="2">
                  <c:v>261010806</c:v>
                </c:pt>
                <c:pt idx="3">
                  <c:v>252506051</c:v>
                </c:pt>
              </c:numCache>
            </c:numRef>
          </c:val>
        </c:ser>
        <c:ser>
          <c:idx val="2"/>
          <c:order val="2"/>
          <c:tx>
            <c:strRef>
              <c:f>'5_dinamika'!$D$11</c:f>
              <c:strCache>
                <c:ptCount val="1"/>
                <c:pt idx="0">
                  <c:v>Pakalpojumi</c:v>
                </c:pt>
              </c:strCache>
            </c:strRef>
          </c:tx>
          <c:spPr>
            <a:solidFill>
              <a:srgbClr val="FF5050"/>
            </a:solidFill>
          </c:spPr>
          <c:invertIfNegative val="0"/>
          <c:cat>
            <c:strRef>
              <c:f>'5_dinamika'!$A$12:$A$15</c:f>
              <c:strCache>
                <c:ptCount val="4"/>
                <c:pt idx="0">
                  <c:v>2014.gads</c:v>
                </c:pt>
                <c:pt idx="1">
                  <c:v>2015.gads</c:v>
                </c:pt>
                <c:pt idx="2">
                  <c:v>2016.gads</c:v>
                </c:pt>
                <c:pt idx="3">
                  <c:v>2017.gads</c:v>
                </c:pt>
              </c:strCache>
            </c:strRef>
          </c:cat>
          <c:val>
            <c:numRef>
              <c:f>'5_dinamika'!$D$12:$D$15</c:f>
              <c:numCache>
                <c:formatCode>#,##0</c:formatCode>
                <c:ptCount val="4"/>
                <c:pt idx="0">
                  <c:v>278115701</c:v>
                </c:pt>
                <c:pt idx="1">
                  <c:v>422616416</c:v>
                </c:pt>
                <c:pt idx="2">
                  <c:v>358044465</c:v>
                </c:pt>
                <c:pt idx="3">
                  <c:v>820816267</c:v>
                </c:pt>
              </c:numCache>
            </c:numRef>
          </c:val>
        </c:ser>
        <c:dLbls>
          <c:showLegendKey val="0"/>
          <c:showVal val="0"/>
          <c:showCatName val="0"/>
          <c:showSerName val="0"/>
          <c:showPercent val="0"/>
          <c:showBubbleSize val="0"/>
        </c:dLbls>
        <c:gapWidth val="150"/>
        <c:axId val="43206528"/>
        <c:axId val="43208064"/>
      </c:barChart>
      <c:lineChart>
        <c:grouping val="standard"/>
        <c:varyColors val="0"/>
        <c:ser>
          <c:idx val="3"/>
          <c:order val="3"/>
          <c:tx>
            <c:strRef>
              <c:f>'5_dinamika'!$E$11</c:f>
              <c:strCache>
                <c:ptCount val="1"/>
                <c:pt idx="0">
                  <c:v>Kopā</c:v>
                </c:pt>
              </c:strCache>
            </c:strRef>
          </c:tx>
          <c:spPr>
            <a:ln>
              <a:solidFill>
                <a:schemeClr val="bg1">
                  <a:lumMod val="50000"/>
                </a:schemeClr>
              </a:solidFill>
            </a:ln>
          </c:spPr>
          <c:marker>
            <c:symbol val="circle"/>
            <c:size val="7"/>
            <c:spPr>
              <a:solidFill>
                <a:schemeClr val="accent2">
                  <a:lumMod val="75000"/>
                </a:schemeClr>
              </a:solidFill>
              <a:ln>
                <a:solidFill>
                  <a:schemeClr val="bg1">
                    <a:lumMod val="50000"/>
                  </a:schemeClr>
                </a:solidFill>
              </a:ln>
            </c:spPr>
          </c:marker>
          <c:dLbls>
            <c:dLbl>
              <c:idx val="0"/>
              <c:layout>
                <c:manualLayout>
                  <c:x val="-8.1300813008130079E-2"/>
                  <c:y val="3.5366653438877169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6.039488966318235E-2"/>
                  <c:y val="3.890362511052166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039488966318235E-2"/>
                  <c:y val="2.47568523430592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3426431452166037E-2"/>
                  <c:y val="5.6587091069849688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'5_dinamika'!$A$12:$A$15</c:f>
              <c:strCache>
                <c:ptCount val="4"/>
                <c:pt idx="0">
                  <c:v>2014.gads</c:v>
                </c:pt>
                <c:pt idx="1">
                  <c:v>2015.gads</c:v>
                </c:pt>
                <c:pt idx="2">
                  <c:v>2016.gads</c:v>
                </c:pt>
                <c:pt idx="3">
                  <c:v>2017.gads</c:v>
                </c:pt>
              </c:strCache>
            </c:strRef>
          </c:cat>
          <c:val>
            <c:numRef>
              <c:f>'5_dinamika'!$E$12:$E$15</c:f>
              <c:numCache>
                <c:formatCode>#,##0</c:formatCode>
                <c:ptCount val="4"/>
                <c:pt idx="0">
                  <c:v>949438683</c:v>
                </c:pt>
                <c:pt idx="1">
                  <c:v>1126888891</c:v>
                </c:pt>
                <c:pt idx="2">
                  <c:v>1167646555</c:v>
                </c:pt>
                <c:pt idx="3">
                  <c:v>1695920717</c:v>
                </c:pt>
              </c:numCache>
            </c:numRef>
          </c:val>
          <c:smooth val="0"/>
        </c:ser>
        <c:dLbls>
          <c:showLegendKey val="0"/>
          <c:showVal val="0"/>
          <c:showCatName val="0"/>
          <c:showSerName val="0"/>
          <c:showPercent val="0"/>
          <c:showBubbleSize val="0"/>
        </c:dLbls>
        <c:marker val="1"/>
        <c:smooth val="0"/>
        <c:axId val="43206528"/>
        <c:axId val="43208064"/>
      </c:lineChart>
      <c:catAx>
        <c:axId val="43206528"/>
        <c:scaling>
          <c:orientation val="minMax"/>
        </c:scaling>
        <c:delete val="0"/>
        <c:axPos val="b"/>
        <c:numFmt formatCode="General" sourceLinked="0"/>
        <c:majorTickMark val="out"/>
        <c:minorTickMark val="none"/>
        <c:tickLblPos val="nextTo"/>
        <c:crossAx val="43208064"/>
        <c:crosses val="autoZero"/>
        <c:auto val="1"/>
        <c:lblAlgn val="ctr"/>
        <c:lblOffset val="100"/>
        <c:noMultiLvlLbl val="0"/>
      </c:catAx>
      <c:valAx>
        <c:axId val="43208064"/>
        <c:scaling>
          <c:orientation val="minMax"/>
        </c:scaling>
        <c:delete val="0"/>
        <c:axPos val="l"/>
        <c:majorGridlines/>
        <c:numFmt formatCode="#,##0" sourceLinked="1"/>
        <c:majorTickMark val="out"/>
        <c:minorTickMark val="none"/>
        <c:tickLblPos val="nextTo"/>
        <c:crossAx val="43206528"/>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100"/>
              <a:t>Iepirkumu virs ES sliekšņa skaita un līgumsummu dinamika</a:t>
            </a:r>
          </a:p>
        </c:rich>
      </c:tx>
      <c:layout/>
      <c:overlay val="0"/>
    </c:title>
    <c:autoTitleDeleted val="0"/>
    <c:plotArea>
      <c:layout/>
      <c:lineChart>
        <c:grouping val="standard"/>
        <c:varyColors val="0"/>
        <c:ser>
          <c:idx val="0"/>
          <c:order val="0"/>
          <c:tx>
            <c:strRef>
              <c:f>'5_dinamika'!$J$24</c:f>
              <c:strCache>
                <c:ptCount val="1"/>
                <c:pt idx="0">
                  <c:v>Iepirkumu skaits</c:v>
                </c:pt>
              </c:strCache>
            </c:strRef>
          </c:tx>
          <c:spPr>
            <a:ln>
              <a:solidFill>
                <a:schemeClr val="bg1">
                  <a:lumMod val="65000"/>
                </a:schemeClr>
              </a:solidFill>
            </a:ln>
          </c:spPr>
          <c:marker>
            <c:spPr>
              <a:solidFill>
                <a:schemeClr val="bg1">
                  <a:lumMod val="50000"/>
                </a:schemeClr>
              </a:solidFill>
              <a:ln>
                <a:solidFill>
                  <a:schemeClr val="bg1">
                    <a:lumMod val="65000"/>
                  </a:schemeClr>
                </a:solidFill>
              </a:ln>
            </c:spPr>
          </c:marker>
          <c:dLbls>
            <c:dLbl>
              <c:idx val="0"/>
              <c:layout>
                <c:manualLayout>
                  <c:x val="-1.9444444444444445E-2"/>
                  <c:y val="-1.851851851851851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1666666666666664E-2"/>
                  <c:y val="5.0925925925925923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9444444444444445E-2"/>
                  <c:y val="-2.314814814814814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'5_dinamika'!$K$23:$M$23</c:f>
              <c:strCache>
                <c:ptCount val="3"/>
                <c:pt idx="0">
                  <c:v>2015.gads</c:v>
                </c:pt>
                <c:pt idx="1">
                  <c:v>2016.gads</c:v>
                </c:pt>
                <c:pt idx="2">
                  <c:v>2017.gads</c:v>
                </c:pt>
              </c:strCache>
            </c:strRef>
          </c:cat>
          <c:val>
            <c:numRef>
              <c:f>'5_dinamika'!$K$24:$M$24</c:f>
              <c:numCache>
                <c:formatCode>0%</c:formatCode>
                <c:ptCount val="3"/>
                <c:pt idx="0">
                  <c:v>6.555090655509066E-2</c:v>
                </c:pt>
                <c:pt idx="1">
                  <c:v>-7.5916230366492143E-2</c:v>
                </c:pt>
                <c:pt idx="2">
                  <c:v>0.21388101983002833</c:v>
                </c:pt>
              </c:numCache>
            </c:numRef>
          </c:val>
          <c:smooth val="0"/>
        </c:ser>
        <c:ser>
          <c:idx val="1"/>
          <c:order val="1"/>
          <c:tx>
            <c:strRef>
              <c:f>'5_dinamika'!$J$25</c:f>
              <c:strCache>
                <c:ptCount val="1"/>
                <c:pt idx="0">
                  <c:v>Līgumsumma (EUR bez PVN)</c:v>
                </c:pt>
              </c:strCache>
            </c:strRef>
          </c:tx>
          <c:spPr>
            <a:ln>
              <a:solidFill>
                <a:srgbClr val="FF5050"/>
              </a:solidFill>
            </a:ln>
          </c:spPr>
          <c:marker>
            <c:spPr>
              <a:solidFill>
                <a:srgbClr val="FF5050"/>
              </a:solidFill>
              <a:ln>
                <a:solidFill>
                  <a:srgbClr val="FF5050"/>
                </a:solidFill>
              </a:ln>
            </c:spPr>
          </c:marker>
          <c:dLbls>
            <c:dLbl>
              <c:idx val="0"/>
              <c:layout>
                <c:manualLayout>
                  <c:x val="-1.6666666666666666E-2"/>
                  <c:y val="-4.1666666666666623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05"/>
                  <c:y val="-6.0185185185185182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9444444444444445E-2"/>
                  <c:y val="-3.2407407407407413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'5_dinamika'!$K$23:$M$23</c:f>
              <c:strCache>
                <c:ptCount val="3"/>
                <c:pt idx="0">
                  <c:v>2015.gads</c:v>
                </c:pt>
                <c:pt idx="1">
                  <c:v>2016.gads</c:v>
                </c:pt>
                <c:pt idx="2">
                  <c:v>2017.gads</c:v>
                </c:pt>
              </c:strCache>
            </c:strRef>
          </c:cat>
          <c:val>
            <c:numRef>
              <c:f>'5_dinamika'!$K$25:$M$25</c:f>
              <c:numCache>
                <c:formatCode>0%</c:formatCode>
                <c:ptCount val="3"/>
                <c:pt idx="0">
                  <c:v>0.18690012443910503</c:v>
                </c:pt>
                <c:pt idx="1">
                  <c:v>3.6168307563873216E-2</c:v>
                </c:pt>
                <c:pt idx="2">
                  <c:v>0.45242642967417485</c:v>
                </c:pt>
              </c:numCache>
            </c:numRef>
          </c:val>
          <c:smooth val="0"/>
        </c:ser>
        <c:dLbls>
          <c:showLegendKey val="0"/>
          <c:showVal val="0"/>
          <c:showCatName val="0"/>
          <c:showSerName val="0"/>
          <c:showPercent val="0"/>
          <c:showBubbleSize val="0"/>
        </c:dLbls>
        <c:marker val="1"/>
        <c:smooth val="0"/>
        <c:axId val="43537536"/>
        <c:axId val="43539072"/>
      </c:lineChart>
      <c:catAx>
        <c:axId val="43537536"/>
        <c:scaling>
          <c:orientation val="minMax"/>
        </c:scaling>
        <c:delete val="0"/>
        <c:axPos val="b"/>
        <c:numFmt formatCode="General" sourceLinked="0"/>
        <c:majorTickMark val="out"/>
        <c:minorTickMark val="none"/>
        <c:tickLblPos val="nextTo"/>
        <c:crossAx val="43539072"/>
        <c:crosses val="autoZero"/>
        <c:auto val="1"/>
        <c:lblAlgn val="ctr"/>
        <c:lblOffset val="100"/>
        <c:noMultiLvlLbl val="0"/>
      </c:catAx>
      <c:valAx>
        <c:axId val="43539072"/>
        <c:scaling>
          <c:orientation val="minMax"/>
        </c:scaling>
        <c:delete val="0"/>
        <c:axPos val="l"/>
        <c:majorGridlines/>
        <c:numFmt formatCode="0%" sourceLinked="1"/>
        <c:majorTickMark val="out"/>
        <c:minorTickMark val="none"/>
        <c:tickLblPos val="nextTo"/>
        <c:crossAx val="4353753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Iepirkumu virs ES sliekšņa</a:t>
            </a:r>
            <a:r>
              <a:rPr lang="lv-LV" sz="1200" baseline="0"/>
              <a:t> līgumsummu sadalījums pēc piegādātāju valstiskās piederības</a:t>
            </a:r>
            <a:endParaRPr lang="lv-LV" sz="1200"/>
          </a:p>
        </c:rich>
      </c:tx>
      <c:layout/>
      <c:overlay val="0"/>
    </c:title>
    <c:autoTitleDeleted val="0"/>
    <c:plotArea>
      <c:layout/>
      <c:barChart>
        <c:barDir val="bar"/>
        <c:grouping val="percentStacked"/>
        <c:varyColors val="0"/>
        <c:ser>
          <c:idx val="0"/>
          <c:order val="0"/>
          <c:tx>
            <c:strRef>
              <c:f>'5_dinamika'!$B$36</c:f>
              <c:strCache>
                <c:ptCount val="1"/>
                <c:pt idx="0">
                  <c:v>No Latvijas</c:v>
                </c:pt>
              </c:strCache>
            </c:strRef>
          </c:tx>
          <c:spPr>
            <a:solidFill>
              <a:schemeClr val="accent2">
                <a:lumMod val="60000"/>
                <a:lumOff val="40000"/>
              </a:schemeClr>
            </a:solidFill>
          </c:spPr>
          <c:invertIfNegative val="0"/>
          <c:cat>
            <c:strRef>
              <c:f>'5_dinamika'!$A$37:$A$40</c:f>
              <c:strCache>
                <c:ptCount val="4"/>
                <c:pt idx="0">
                  <c:v>2014.gads</c:v>
                </c:pt>
                <c:pt idx="1">
                  <c:v>2015.gads</c:v>
                </c:pt>
                <c:pt idx="2">
                  <c:v>2016.gads</c:v>
                </c:pt>
                <c:pt idx="3">
                  <c:v>2017.gads</c:v>
                </c:pt>
              </c:strCache>
            </c:strRef>
          </c:cat>
          <c:val>
            <c:numRef>
              <c:f>'5_dinamika'!$B$37:$B$40</c:f>
              <c:numCache>
                <c:formatCode>0</c:formatCode>
                <c:ptCount val="4"/>
                <c:pt idx="0">
                  <c:v>872025609</c:v>
                </c:pt>
                <c:pt idx="1">
                  <c:v>1068105565</c:v>
                </c:pt>
                <c:pt idx="2">
                  <c:v>1097534032</c:v>
                </c:pt>
                <c:pt idx="3">
                  <c:v>1648156744</c:v>
                </c:pt>
              </c:numCache>
            </c:numRef>
          </c:val>
        </c:ser>
        <c:ser>
          <c:idx val="1"/>
          <c:order val="1"/>
          <c:tx>
            <c:strRef>
              <c:f>'5_dinamika'!$D$36</c:f>
              <c:strCache>
                <c:ptCount val="1"/>
                <c:pt idx="0">
                  <c:v>No citas ES valsts</c:v>
                </c:pt>
              </c:strCache>
            </c:strRef>
          </c:tx>
          <c:spPr>
            <a:solidFill>
              <a:srgbClr val="CC0066"/>
            </a:solidFill>
          </c:spPr>
          <c:invertIfNegative val="0"/>
          <c:cat>
            <c:strRef>
              <c:f>'5_dinamika'!$A$37:$A$40</c:f>
              <c:strCache>
                <c:ptCount val="4"/>
                <c:pt idx="0">
                  <c:v>2014.gads</c:v>
                </c:pt>
                <c:pt idx="1">
                  <c:v>2015.gads</c:v>
                </c:pt>
                <c:pt idx="2">
                  <c:v>2016.gads</c:v>
                </c:pt>
                <c:pt idx="3">
                  <c:v>2017.gads</c:v>
                </c:pt>
              </c:strCache>
            </c:strRef>
          </c:cat>
          <c:val>
            <c:numRef>
              <c:f>'5_dinamika'!$D$37:$D$40</c:f>
              <c:numCache>
                <c:formatCode>0</c:formatCode>
                <c:ptCount val="4"/>
                <c:pt idx="0">
                  <c:v>61497046</c:v>
                </c:pt>
                <c:pt idx="1">
                  <c:v>47635817</c:v>
                </c:pt>
                <c:pt idx="2">
                  <c:v>58228848</c:v>
                </c:pt>
                <c:pt idx="3">
                  <c:v>34337984</c:v>
                </c:pt>
              </c:numCache>
            </c:numRef>
          </c:val>
        </c:ser>
        <c:ser>
          <c:idx val="2"/>
          <c:order val="2"/>
          <c:tx>
            <c:strRef>
              <c:f>'5_dinamika'!$F$36</c:f>
              <c:strCache>
                <c:ptCount val="1"/>
                <c:pt idx="0">
                  <c:v>No citas valsts</c:v>
                </c:pt>
              </c:strCache>
            </c:strRef>
          </c:tx>
          <c:spPr>
            <a:solidFill>
              <a:srgbClr val="FF5050"/>
            </a:solidFill>
          </c:spPr>
          <c:invertIfNegative val="0"/>
          <c:cat>
            <c:strRef>
              <c:f>'5_dinamika'!$A$37:$A$40</c:f>
              <c:strCache>
                <c:ptCount val="4"/>
                <c:pt idx="0">
                  <c:v>2014.gads</c:v>
                </c:pt>
                <c:pt idx="1">
                  <c:v>2015.gads</c:v>
                </c:pt>
                <c:pt idx="2">
                  <c:v>2016.gads</c:v>
                </c:pt>
                <c:pt idx="3">
                  <c:v>2017.gads</c:v>
                </c:pt>
              </c:strCache>
            </c:strRef>
          </c:cat>
          <c:val>
            <c:numRef>
              <c:f>'5_dinamika'!$F$37:$F$40</c:f>
              <c:numCache>
                <c:formatCode>0</c:formatCode>
                <c:ptCount val="4"/>
                <c:pt idx="0">
                  <c:v>15916028</c:v>
                </c:pt>
                <c:pt idx="1">
                  <c:v>11147509</c:v>
                </c:pt>
                <c:pt idx="2">
                  <c:v>11883675</c:v>
                </c:pt>
                <c:pt idx="3">
                  <c:v>13425989</c:v>
                </c:pt>
              </c:numCache>
            </c:numRef>
          </c:val>
        </c:ser>
        <c:dLbls>
          <c:showLegendKey val="0"/>
          <c:showVal val="0"/>
          <c:showCatName val="0"/>
          <c:showSerName val="0"/>
          <c:showPercent val="0"/>
          <c:showBubbleSize val="0"/>
        </c:dLbls>
        <c:gapWidth val="150"/>
        <c:overlap val="100"/>
        <c:axId val="43573632"/>
        <c:axId val="43575168"/>
      </c:barChart>
      <c:catAx>
        <c:axId val="43573632"/>
        <c:scaling>
          <c:orientation val="minMax"/>
        </c:scaling>
        <c:delete val="0"/>
        <c:axPos val="l"/>
        <c:numFmt formatCode="General" sourceLinked="0"/>
        <c:majorTickMark val="out"/>
        <c:minorTickMark val="none"/>
        <c:tickLblPos val="nextTo"/>
        <c:crossAx val="43575168"/>
        <c:crossesAt val="0.85000000000000009"/>
        <c:auto val="1"/>
        <c:lblAlgn val="ctr"/>
        <c:lblOffset val="100"/>
        <c:noMultiLvlLbl val="0"/>
      </c:catAx>
      <c:valAx>
        <c:axId val="43575168"/>
        <c:scaling>
          <c:orientation val="minMax"/>
          <c:min val="0.85000000000000009"/>
        </c:scaling>
        <c:delete val="0"/>
        <c:axPos val="b"/>
        <c:majorGridlines/>
        <c:numFmt formatCode="0%" sourceLinked="1"/>
        <c:majorTickMark val="out"/>
        <c:minorTickMark val="none"/>
        <c:tickLblPos val="nextTo"/>
        <c:crossAx val="43573632"/>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Iepirkumu virs ES sliekšņa kopējās līgumsummas dinamika pēc piegādātāju valstiskās piederības</a:t>
            </a:r>
          </a:p>
        </c:rich>
      </c:tx>
      <c:layout/>
      <c:overlay val="0"/>
    </c:title>
    <c:autoTitleDeleted val="0"/>
    <c:plotArea>
      <c:layout/>
      <c:lineChart>
        <c:grouping val="standard"/>
        <c:varyColors val="0"/>
        <c:ser>
          <c:idx val="0"/>
          <c:order val="0"/>
          <c:tx>
            <c:strRef>
              <c:f>'5_dinamika'!$J$52</c:f>
              <c:strCache>
                <c:ptCount val="1"/>
                <c:pt idx="0">
                  <c:v>No Latvijas</c:v>
                </c:pt>
              </c:strCache>
            </c:strRef>
          </c:tx>
          <c:spPr>
            <a:ln>
              <a:solidFill>
                <a:schemeClr val="accent2">
                  <a:lumMod val="60000"/>
                  <a:lumOff val="40000"/>
                </a:schemeClr>
              </a:solidFill>
            </a:ln>
          </c:spPr>
          <c:marker>
            <c:symbol val="diamond"/>
            <c:size val="7"/>
            <c:spPr>
              <a:solidFill>
                <a:schemeClr val="accent2">
                  <a:lumMod val="60000"/>
                  <a:lumOff val="40000"/>
                </a:schemeClr>
              </a:solidFill>
              <a:ln>
                <a:solidFill>
                  <a:schemeClr val="accent2">
                    <a:lumMod val="60000"/>
                    <a:lumOff val="40000"/>
                  </a:schemeClr>
                </a:solidFill>
              </a:ln>
            </c:spPr>
          </c:marker>
          <c:cat>
            <c:strRef>
              <c:f>'5_dinamika'!$K$51:$M$51</c:f>
              <c:strCache>
                <c:ptCount val="3"/>
                <c:pt idx="0">
                  <c:v>2015.gads</c:v>
                </c:pt>
                <c:pt idx="1">
                  <c:v>2016.gads</c:v>
                </c:pt>
                <c:pt idx="2">
                  <c:v>2017.gads</c:v>
                </c:pt>
              </c:strCache>
            </c:strRef>
          </c:cat>
          <c:val>
            <c:numRef>
              <c:f>'5_dinamika'!$K$52:$M$52</c:f>
              <c:numCache>
                <c:formatCode>0%</c:formatCode>
                <c:ptCount val="3"/>
                <c:pt idx="0">
                  <c:v>0.22485573127245165</c:v>
                </c:pt>
                <c:pt idx="1">
                  <c:v>2.7552021040167504E-2</c:v>
                </c:pt>
                <c:pt idx="2">
                  <c:v>0.5016907867509296</c:v>
                </c:pt>
              </c:numCache>
            </c:numRef>
          </c:val>
          <c:smooth val="0"/>
        </c:ser>
        <c:ser>
          <c:idx val="1"/>
          <c:order val="1"/>
          <c:tx>
            <c:strRef>
              <c:f>'5_dinamika'!$J$53</c:f>
              <c:strCache>
                <c:ptCount val="1"/>
                <c:pt idx="0">
                  <c:v>No citas ES valsts</c:v>
                </c:pt>
              </c:strCache>
            </c:strRef>
          </c:tx>
          <c:spPr>
            <a:ln>
              <a:solidFill>
                <a:srgbClr val="CC0066"/>
              </a:solidFill>
            </a:ln>
          </c:spPr>
          <c:marker>
            <c:spPr>
              <a:solidFill>
                <a:srgbClr val="CC0066"/>
              </a:solidFill>
              <a:ln>
                <a:solidFill>
                  <a:srgbClr val="CC0066"/>
                </a:solidFill>
              </a:ln>
            </c:spPr>
          </c:marker>
          <c:cat>
            <c:strRef>
              <c:f>'5_dinamika'!$K$51:$M$51</c:f>
              <c:strCache>
                <c:ptCount val="3"/>
                <c:pt idx="0">
                  <c:v>2015.gads</c:v>
                </c:pt>
                <c:pt idx="1">
                  <c:v>2016.gads</c:v>
                </c:pt>
                <c:pt idx="2">
                  <c:v>2017.gads</c:v>
                </c:pt>
              </c:strCache>
            </c:strRef>
          </c:cat>
          <c:val>
            <c:numRef>
              <c:f>'5_dinamika'!$K$53:$M$53</c:f>
              <c:numCache>
                <c:formatCode>0%</c:formatCode>
                <c:ptCount val="3"/>
                <c:pt idx="0">
                  <c:v>-0.22539666376820766</c:v>
                </c:pt>
                <c:pt idx="1">
                  <c:v>0.22237533996740311</c:v>
                </c:pt>
                <c:pt idx="2">
                  <c:v>-0.41029257525410773</c:v>
                </c:pt>
              </c:numCache>
            </c:numRef>
          </c:val>
          <c:smooth val="0"/>
        </c:ser>
        <c:ser>
          <c:idx val="2"/>
          <c:order val="2"/>
          <c:tx>
            <c:strRef>
              <c:f>'5_dinamika'!$J$54</c:f>
              <c:strCache>
                <c:ptCount val="1"/>
                <c:pt idx="0">
                  <c:v>No citas valsts</c:v>
                </c:pt>
              </c:strCache>
            </c:strRef>
          </c:tx>
          <c:spPr>
            <a:ln>
              <a:solidFill>
                <a:schemeClr val="bg1">
                  <a:lumMod val="50000"/>
                </a:schemeClr>
              </a:solidFill>
            </a:ln>
          </c:spPr>
          <c:marker>
            <c:symbol val="circle"/>
            <c:size val="7"/>
            <c:spPr>
              <a:solidFill>
                <a:schemeClr val="bg1">
                  <a:lumMod val="50000"/>
                </a:schemeClr>
              </a:solidFill>
              <a:ln>
                <a:solidFill>
                  <a:schemeClr val="bg1">
                    <a:lumMod val="50000"/>
                  </a:schemeClr>
                </a:solidFill>
              </a:ln>
            </c:spPr>
          </c:marker>
          <c:cat>
            <c:strRef>
              <c:f>'5_dinamika'!$K$51:$M$51</c:f>
              <c:strCache>
                <c:ptCount val="3"/>
                <c:pt idx="0">
                  <c:v>2015.gads</c:v>
                </c:pt>
                <c:pt idx="1">
                  <c:v>2016.gads</c:v>
                </c:pt>
                <c:pt idx="2">
                  <c:v>2017.gads</c:v>
                </c:pt>
              </c:strCache>
            </c:strRef>
          </c:cat>
          <c:val>
            <c:numRef>
              <c:f>'5_dinamika'!$K$54:$M$54</c:f>
              <c:numCache>
                <c:formatCode>0%</c:formatCode>
                <c:ptCount val="3"/>
                <c:pt idx="0">
                  <c:v>-0.29960483859415177</c:v>
                </c:pt>
                <c:pt idx="1">
                  <c:v>6.6038610060776812E-2</c:v>
                </c:pt>
                <c:pt idx="2">
                  <c:v>0.12978426286481246</c:v>
                </c:pt>
              </c:numCache>
            </c:numRef>
          </c:val>
          <c:smooth val="0"/>
        </c:ser>
        <c:dLbls>
          <c:showLegendKey val="0"/>
          <c:showVal val="0"/>
          <c:showCatName val="0"/>
          <c:showSerName val="0"/>
          <c:showPercent val="0"/>
          <c:showBubbleSize val="0"/>
        </c:dLbls>
        <c:marker val="1"/>
        <c:smooth val="0"/>
        <c:axId val="43273216"/>
        <c:axId val="43299968"/>
      </c:lineChart>
      <c:catAx>
        <c:axId val="43273216"/>
        <c:scaling>
          <c:orientation val="minMax"/>
        </c:scaling>
        <c:delete val="0"/>
        <c:axPos val="b"/>
        <c:numFmt formatCode="General" sourceLinked="0"/>
        <c:majorTickMark val="out"/>
        <c:minorTickMark val="none"/>
        <c:tickLblPos val="nextTo"/>
        <c:crossAx val="43299968"/>
        <c:crosses val="autoZero"/>
        <c:auto val="1"/>
        <c:lblAlgn val="ctr"/>
        <c:lblOffset val="100"/>
        <c:noMultiLvlLbl val="0"/>
      </c:catAx>
      <c:valAx>
        <c:axId val="43299968"/>
        <c:scaling>
          <c:orientation val="minMax"/>
        </c:scaling>
        <c:delete val="0"/>
        <c:axPos val="l"/>
        <c:majorGridlines/>
        <c:numFmt formatCode="0%" sourceLinked="1"/>
        <c:majorTickMark val="out"/>
        <c:minorTickMark val="none"/>
        <c:tickLblPos val="nextTo"/>
        <c:crossAx val="4327321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Iepirkumu</a:t>
            </a:r>
            <a:r>
              <a:rPr lang="lv-LV" sz="1200" baseline="0"/>
              <a:t> virs ES līgumcenu sliekšņa skaits</a:t>
            </a:r>
          </a:p>
        </c:rich>
      </c:tx>
      <c:layout/>
      <c:overlay val="0"/>
    </c:title>
    <c:autoTitleDeleted val="0"/>
    <c:plotArea>
      <c:layout/>
      <c:barChart>
        <c:barDir val="col"/>
        <c:grouping val="clustered"/>
        <c:varyColors val="0"/>
        <c:ser>
          <c:idx val="0"/>
          <c:order val="0"/>
          <c:tx>
            <c:strRef>
              <c:f>'1_galvenie_rādītāji'!$A$38</c:f>
              <c:strCache>
                <c:ptCount val="1"/>
                <c:pt idx="0">
                  <c:v>Valsts sektors</c:v>
                </c:pt>
              </c:strCache>
            </c:strRef>
          </c:tx>
          <c:spPr>
            <a:solidFill>
              <a:schemeClr val="accent5">
                <a:lumMod val="7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('1_galvenie_rādītāji'!$F$37,'1_galvenie_rādītāji'!$H$37,'1_galvenie_rādītāji'!$J$37)</c:f>
              <c:strCache>
                <c:ptCount val="3"/>
                <c:pt idx="0">
                  <c:v>Piegāde (skaits)</c:v>
                </c:pt>
                <c:pt idx="1">
                  <c:v>Būvdarbi (skaits)</c:v>
                </c:pt>
                <c:pt idx="2">
                  <c:v>Pakalpojumi (skaits)</c:v>
                </c:pt>
              </c:strCache>
            </c:strRef>
          </c:cat>
          <c:val>
            <c:numRef>
              <c:f>('1_galvenie_rādītāji'!$F$38,'1_galvenie_rādītāji'!$H$38,'1_galvenie_rādītāji'!$J$38)</c:f>
              <c:numCache>
                <c:formatCode>General</c:formatCode>
                <c:ptCount val="3"/>
                <c:pt idx="0">
                  <c:v>313</c:v>
                </c:pt>
                <c:pt idx="1">
                  <c:v>14</c:v>
                </c:pt>
                <c:pt idx="2">
                  <c:v>267</c:v>
                </c:pt>
              </c:numCache>
            </c:numRef>
          </c:val>
          <c:extLst xmlns:c16r2="http://schemas.microsoft.com/office/drawing/2015/06/chart">
            <c:ext xmlns:c16="http://schemas.microsoft.com/office/drawing/2014/chart" uri="{C3380CC4-5D6E-409C-BE32-E72D297353CC}">
              <c16:uniqueId val="{00000000-BDBD-4F99-A33A-8376FBAE6617}"/>
            </c:ext>
          </c:extLst>
        </c:ser>
        <c:ser>
          <c:idx val="1"/>
          <c:order val="1"/>
          <c:tx>
            <c:strRef>
              <c:f>'1_galvenie_rādītāji'!$A$39</c:f>
              <c:strCache>
                <c:ptCount val="1"/>
                <c:pt idx="0">
                  <c:v>Pašvaldību sektors</c:v>
                </c:pt>
              </c:strCache>
            </c:strRef>
          </c:tx>
          <c:spPr>
            <a:solidFill>
              <a:srgbClr val="66FFFF"/>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('1_galvenie_rādītāji'!$F$37,'1_galvenie_rādītāji'!$H$37,'1_galvenie_rādītāji'!$J$37)</c:f>
              <c:strCache>
                <c:ptCount val="3"/>
                <c:pt idx="0">
                  <c:v>Piegāde (skaits)</c:v>
                </c:pt>
                <c:pt idx="1">
                  <c:v>Būvdarbi (skaits)</c:v>
                </c:pt>
                <c:pt idx="2">
                  <c:v>Pakalpojumi (skaits)</c:v>
                </c:pt>
              </c:strCache>
            </c:strRef>
          </c:cat>
          <c:val>
            <c:numRef>
              <c:f>('1_galvenie_rādītāji'!$F$39,'1_galvenie_rādītāji'!$H$39,'1_galvenie_rādītāji'!$J$39)</c:f>
              <c:numCache>
                <c:formatCode>General</c:formatCode>
                <c:ptCount val="3"/>
                <c:pt idx="0">
                  <c:v>149</c:v>
                </c:pt>
                <c:pt idx="1">
                  <c:v>10</c:v>
                </c:pt>
                <c:pt idx="2">
                  <c:v>104</c:v>
                </c:pt>
              </c:numCache>
            </c:numRef>
          </c:val>
          <c:extLst xmlns:c16r2="http://schemas.microsoft.com/office/drawing/2015/06/chart">
            <c:ext xmlns:c16="http://schemas.microsoft.com/office/drawing/2014/chart" uri="{C3380CC4-5D6E-409C-BE32-E72D297353CC}">
              <c16:uniqueId val="{00000001-BDBD-4F99-A33A-8376FBAE6617}"/>
            </c:ext>
          </c:extLst>
        </c:ser>
        <c:dLbls>
          <c:showLegendKey val="0"/>
          <c:showVal val="0"/>
          <c:showCatName val="0"/>
          <c:showSerName val="0"/>
          <c:showPercent val="0"/>
          <c:showBubbleSize val="0"/>
        </c:dLbls>
        <c:gapWidth val="150"/>
        <c:axId val="40769792"/>
        <c:axId val="40771584"/>
      </c:barChart>
      <c:catAx>
        <c:axId val="40769792"/>
        <c:scaling>
          <c:orientation val="minMax"/>
        </c:scaling>
        <c:delete val="0"/>
        <c:axPos val="b"/>
        <c:numFmt formatCode="General" sourceLinked="0"/>
        <c:majorTickMark val="none"/>
        <c:minorTickMark val="none"/>
        <c:tickLblPos val="nextTo"/>
        <c:crossAx val="40771584"/>
        <c:crosses val="autoZero"/>
        <c:auto val="1"/>
        <c:lblAlgn val="ctr"/>
        <c:lblOffset val="100"/>
        <c:noMultiLvlLbl val="0"/>
      </c:catAx>
      <c:valAx>
        <c:axId val="40771584"/>
        <c:scaling>
          <c:orientation val="minMax"/>
        </c:scaling>
        <c:delete val="0"/>
        <c:axPos val="l"/>
        <c:majorGridlines/>
        <c:numFmt formatCode="General" sourceLinked="1"/>
        <c:majorTickMark val="none"/>
        <c:minorTickMark val="none"/>
        <c:tickLblPos val="nextTo"/>
        <c:crossAx val="40769792"/>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Iepirkumu virs ES līgumcenu sliekšņa kopējā līgumsumma (EUR) bez PVN</a:t>
            </a:r>
          </a:p>
        </c:rich>
      </c:tx>
      <c:layout/>
      <c:overlay val="0"/>
    </c:title>
    <c:autoTitleDeleted val="0"/>
    <c:plotArea>
      <c:layout/>
      <c:pieChart>
        <c:varyColors val="1"/>
        <c:ser>
          <c:idx val="0"/>
          <c:order val="0"/>
          <c:tx>
            <c:strRef>
              <c:f>'1_galvenie_rādītāji'!$N$37</c:f>
              <c:strCache>
                <c:ptCount val="1"/>
                <c:pt idx="0">
                  <c:v>Kopējā līgumsumma (EUR) bez PVN</c:v>
                </c:pt>
              </c:strCache>
            </c:strRef>
          </c:tx>
          <c:dPt>
            <c:idx val="0"/>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1-E20D-401B-8FF6-AC43868009DC}"/>
              </c:ext>
            </c:extLst>
          </c:dPt>
          <c:dPt>
            <c:idx val="1"/>
            <c:bubble3D val="0"/>
            <c:spPr>
              <a:solidFill>
                <a:srgbClr val="66FFFF"/>
              </a:solidFill>
            </c:spPr>
            <c:extLst xmlns:c16r2="http://schemas.microsoft.com/office/drawing/2015/06/chart">
              <c:ext xmlns:c16="http://schemas.microsoft.com/office/drawing/2014/chart" uri="{C3380CC4-5D6E-409C-BE32-E72D297353CC}">
                <c16:uniqueId val="{00000003-E20D-401B-8FF6-AC43868009DC}"/>
              </c:ext>
            </c:extLst>
          </c:dPt>
          <c:dLbls>
            <c:dLbl>
              <c:idx val="0"/>
              <c:layout>
                <c:manualLayout>
                  <c:x val="-7.2480211627089924E-2"/>
                  <c:y val="-0.1331425767987997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E20D-401B-8FF6-AC43868009DC}"/>
                </c:ext>
                <c:ext xmlns:c15="http://schemas.microsoft.com/office/drawing/2012/chart" uri="{CE6537A1-D6FC-4f65-9D91-7224C49458BB}"/>
              </c:extLst>
            </c:dLbl>
            <c:dLbl>
              <c:idx val="1"/>
              <c:layout>
                <c:manualLayout>
                  <c:x val="6.8475003616673899E-2"/>
                  <c:y val="0.11631349839103078"/>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E20D-401B-8FF6-AC43868009DC}"/>
                </c:ext>
                <c:ext xmlns:c15="http://schemas.microsoft.com/office/drawing/2012/chart" uri="{CE6537A1-D6FC-4f65-9D91-7224C49458BB}"/>
              </c:extLst>
            </c:dLbl>
            <c:spPr>
              <a:noFill/>
              <a:ln>
                <a:noFill/>
              </a:ln>
              <a:effectLst/>
            </c:spPr>
            <c:txPr>
              <a:bodyPr/>
              <a:lstStyle/>
              <a:p>
                <a:pPr>
                  <a:defRPr sz="1100"/>
                </a:pPr>
                <a:endParaRPr lang="lv-LV"/>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'1_galvenie_rādītāji'!$A$38:$A$39</c:f>
              <c:strCache>
                <c:ptCount val="2"/>
                <c:pt idx="0">
                  <c:v>Valsts sektors</c:v>
                </c:pt>
                <c:pt idx="1">
                  <c:v>Pašvaldību sektors</c:v>
                </c:pt>
              </c:strCache>
            </c:strRef>
          </c:cat>
          <c:val>
            <c:numRef>
              <c:f>'1_galvenie_rādītāji'!$N$38:$N$39</c:f>
              <c:numCache>
                <c:formatCode>#,##0</c:formatCode>
                <c:ptCount val="2"/>
                <c:pt idx="0">
                  <c:v>1371431349</c:v>
                </c:pt>
                <c:pt idx="1">
                  <c:v>324489368</c:v>
                </c:pt>
              </c:numCache>
            </c:numRef>
          </c:val>
          <c:extLst xmlns:c16r2="http://schemas.microsoft.com/office/drawing/2015/06/chart">
            <c:ext xmlns:c16="http://schemas.microsoft.com/office/drawing/2014/chart" uri="{C3380CC4-5D6E-409C-BE32-E72D297353CC}">
              <c16:uniqueId val="{00000004-E20D-401B-8FF6-AC43868009DC}"/>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5947919704481384"/>
          <c:y val="0.4035942946191135"/>
          <c:w val="0.30377539613103915"/>
          <c:h val="0.2532580908894521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Iepirkumu virs ES līgumcenu sliekšņa</a:t>
            </a:r>
            <a:r>
              <a:rPr lang="lv-LV" sz="1200" baseline="0"/>
              <a:t> līgumsumma (EUR bez PVN)</a:t>
            </a:r>
          </a:p>
        </c:rich>
      </c:tx>
      <c:layout/>
      <c:overlay val="0"/>
    </c:title>
    <c:autoTitleDeleted val="0"/>
    <c:plotArea>
      <c:layout/>
      <c:barChart>
        <c:barDir val="col"/>
        <c:grouping val="clustered"/>
        <c:varyColors val="0"/>
        <c:ser>
          <c:idx val="0"/>
          <c:order val="0"/>
          <c:tx>
            <c:strRef>
              <c:f>'1_galvenie_rādītāji'!$A$38</c:f>
              <c:strCache>
                <c:ptCount val="1"/>
                <c:pt idx="0">
                  <c:v>Valsts sektors</c:v>
                </c:pt>
              </c:strCache>
            </c:strRef>
          </c:tx>
          <c:spPr>
            <a:solidFill>
              <a:schemeClr val="accent5">
                <a:lumMod val="75000"/>
              </a:schemeClr>
            </a:solidFill>
          </c:spPr>
          <c:invertIfNegative val="0"/>
          <c:dLbls>
            <c:dLbl>
              <c:idx val="0"/>
              <c:layout>
                <c:manualLayout>
                  <c:x val="9.2432120161756205E-3"/>
                  <c:y val="1.6797897485209254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2.099737185651156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('1_galvenie_rādītāji'!$G$37,'1_galvenie_rādītāji'!$I$37,'1_galvenie_rādītāji'!$K$37)</c:f>
              <c:strCache>
                <c:ptCount val="3"/>
                <c:pt idx="0">
                  <c:v>Piegāde (līgumsumma)</c:v>
                </c:pt>
                <c:pt idx="1">
                  <c:v>Būvdarbi (līgumsumma)</c:v>
                </c:pt>
                <c:pt idx="2">
                  <c:v>Pakalpojumi (līgumsumma)</c:v>
                </c:pt>
              </c:strCache>
            </c:strRef>
          </c:cat>
          <c:val>
            <c:numRef>
              <c:f>('1_galvenie_rādītāji'!$G$38,'1_galvenie_rādītāji'!$I$38,'1_galvenie_rādītāji'!$K$38)</c:f>
              <c:numCache>
                <c:formatCode>#,##0</c:formatCode>
                <c:ptCount val="3"/>
                <c:pt idx="0">
                  <c:v>529092789</c:v>
                </c:pt>
                <c:pt idx="1">
                  <c:v>134487893</c:v>
                </c:pt>
                <c:pt idx="2">
                  <c:v>707850667</c:v>
                </c:pt>
              </c:numCache>
            </c:numRef>
          </c:val>
        </c:ser>
        <c:ser>
          <c:idx val="1"/>
          <c:order val="1"/>
          <c:tx>
            <c:strRef>
              <c:f>'1_galvenie_rādītāji'!$A$39</c:f>
              <c:strCache>
                <c:ptCount val="1"/>
                <c:pt idx="0">
                  <c:v>Pašvaldību sektors</c:v>
                </c:pt>
              </c:strCache>
            </c:strRef>
          </c:tx>
          <c:spPr>
            <a:solidFill>
              <a:srgbClr val="66FFFF"/>
            </a:solidFill>
          </c:spPr>
          <c:invertIfNegative val="0"/>
          <c:dLbls>
            <c:dLbl>
              <c:idx val="0"/>
              <c:layout>
                <c:manualLayout>
                  <c:x val="2.5418833044482957E-2"/>
                  <c:y val="1.679789748520925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6972848064702482E-2"/>
                  <c:y val="2.099737185651156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7729636048526948E-2"/>
                  <c:y val="2.099737185651164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('1_galvenie_rādītāji'!$G$37,'1_galvenie_rādītāji'!$I$37,'1_galvenie_rādītāji'!$K$37)</c:f>
              <c:strCache>
                <c:ptCount val="3"/>
                <c:pt idx="0">
                  <c:v>Piegāde (līgumsumma)</c:v>
                </c:pt>
                <c:pt idx="1">
                  <c:v>Būvdarbi (līgumsumma)</c:v>
                </c:pt>
                <c:pt idx="2">
                  <c:v>Pakalpojumi (līgumsumma)</c:v>
                </c:pt>
              </c:strCache>
            </c:strRef>
          </c:cat>
          <c:val>
            <c:numRef>
              <c:f>('1_galvenie_rādītāji'!$G$39,'1_galvenie_rādītāji'!$I$39,'1_galvenie_rādītāji'!$K$39)</c:f>
              <c:numCache>
                <c:formatCode>#,##0</c:formatCode>
                <c:ptCount val="3"/>
                <c:pt idx="0">
                  <c:v>93505610</c:v>
                </c:pt>
                <c:pt idx="1">
                  <c:v>118018158</c:v>
                </c:pt>
                <c:pt idx="2">
                  <c:v>112965600</c:v>
                </c:pt>
              </c:numCache>
            </c:numRef>
          </c:val>
        </c:ser>
        <c:dLbls>
          <c:showLegendKey val="0"/>
          <c:showVal val="0"/>
          <c:showCatName val="0"/>
          <c:showSerName val="0"/>
          <c:showPercent val="0"/>
          <c:showBubbleSize val="0"/>
        </c:dLbls>
        <c:gapWidth val="150"/>
        <c:axId val="40854656"/>
        <c:axId val="40856192"/>
      </c:barChart>
      <c:catAx>
        <c:axId val="40854656"/>
        <c:scaling>
          <c:orientation val="minMax"/>
        </c:scaling>
        <c:delete val="0"/>
        <c:axPos val="b"/>
        <c:numFmt formatCode="General" sourceLinked="0"/>
        <c:majorTickMark val="none"/>
        <c:minorTickMark val="none"/>
        <c:tickLblPos val="nextTo"/>
        <c:crossAx val="40856192"/>
        <c:crosses val="autoZero"/>
        <c:auto val="1"/>
        <c:lblAlgn val="ctr"/>
        <c:lblOffset val="100"/>
        <c:noMultiLvlLbl val="0"/>
      </c:catAx>
      <c:valAx>
        <c:axId val="40856192"/>
        <c:scaling>
          <c:orientation val="minMax"/>
        </c:scaling>
        <c:delete val="0"/>
        <c:axPos val="l"/>
        <c:majorGridlines/>
        <c:numFmt formatCode="#,##0" sourceLinked="1"/>
        <c:majorTickMark val="none"/>
        <c:minorTickMark val="none"/>
        <c:tickLblPos val="nextTo"/>
        <c:crossAx val="40854656"/>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skaits</a:t>
            </a:r>
          </a:p>
        </c:rich>
      </c:tx>
      <c:layout/>
      <c:overlay val="0"/>
    </c:title>
    <c:autoTitleDeleted val="0"/>
    <c:plotArea>
      <c:layout>
        <c:manualLayout>
          <c:layoutTarget val="inner"/>
          <c:xMode val="edge"/>
          <c:yMode val="edge"/>
          <c:x val="0.15081364829396326"/>
          <c:y val="0.30015685828056027"/>
          <c:w val="0.41193592180287808"/>
          <c:h val="0.60052406724738028"/>
        </c:manualLayout>
      </c:layout>
      <c:pieChart>
        <c:varyColors val="1"/>
        <c:ser>
          <c:idx val="0"/>
          <c:order val="0"/>
          <c:tx>
            <c:strRef>
              <c:f>'2_3_panta_izņēmumi'!$B$55</c:f>
              <c:strCache>
                <c:ptCount val="1"/>
                <c:pt idx="0">
                  <c:v>Noslēgto iepirkuma līgumu skaits</c:v>
                </c:pt>
              </c:strCache>
            </c:strRef>
          </c:tx>
          <c:dPt>
            <c:idx val="0"/>
            <c:bubble3D val="0"/>
            <c:spPr>
              <a:solidFill>
                <a:schemeClr val="accent3">
                  <a:lumMod val="75000"/>
                </a:schemeClr>
              </a:solidFill>
            </c:spPr>
            <c:extLst xmlns:c16r2="http://schemas.microsoft.com/office/drawing/2015/06/chart">
              <c:ext xmlns:c16="http://schemas.microsoft.com/office/drawing/2014/chart" uri="{C3380CC4-5D6E-409C-BE32-E72D297353CC}">
                <c16:uniqueId val="{00000001-B6B3-41DA-81A9-BE24B0FAFE5A}"/>
              </c:ext>
            </c:extLst>
          </c:dPt>
          <c:dPt>
            <c:idx val="1"/>
            <c:bubble3D val="0"/>
            <c:spPr>
              <a:solidFill>
                <a:srgbClr val="92D050"/>
              </a:solidFill>
            </c:spPr>
            <c:extLst xmlns:c16r2="http://schemas.microsoft.com/office/drawing/2015/06/chart">
              <c:ext xmlns:c16="http://schemas.microsoft.com/office/drawing/2014/chart" uri="{C3380CC4-5D6E-409C-BE32-E72D297353CC}">
                <c16:uniqueId val="{00000003-B6B3-41DA-81A9-BE24B0FAFE5A}"/>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'2_3_panta_izņēmumi'!$A$56:$A$57</c:f>
              <c:strCache>
                <c:ptCount val="2"/>
                <c:pt idx="0">
                  <c:v>Valsts sektors</c:v>
                </c:pt>
                <c:pt idx="1">
                  <c:v>Pašvaldību sektors</c:v>
                </c:pt>
              </c:strCache>
            </c:strRef>
          </c:cat>
          <c:val>
            <c:numRef>
              <c:f>'2_3_panta_izņēmumi'!$B$56:$B$57</c:f>
              <c:numCache>
                <c:formatCode>#,##0</c:formatCode>
                <c:ptCount val="2"/>
                <c:pt idx="0" formatCode="General">
                  <c:v>363</c:v>
                </c:pt>
                <c:pt idx="1">
                  <c:v>178</c:v>
                </c:pt>
              </c:numCache>
            </c:numRef>
          </c:val>
          <c:extLst xmlns:c16r2="http://schemas.microsoft.com/office/drawing/2015/06/chart">
            <c:ext xmlns:c16="http://schemas.microsoft.com/office/drawing/2014/chart" uri="{C3380CC4-5D6E-409C-BE32-E72D297353CC}">
              <c16:uniqueId val="{00000004-B6B3-41DA-81A9-BE24B0FAFE5A}"/>
            </c:ext>
          </c:extLst>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summa (EUR) bez PVN</a:t>
            </a:r>
          </a:p>
        </c:rich>
      </c:tx>
      <c:layout/>
      <c:overlay val="0"/>
    </c:title>
    <c:autoTitleDeleted val="0"/>
    <c:plotArea>
      <c:layout>
        <c:manualLayout>
          <c:layoutTarget val="inner"/>
          <c:xMode val="edge"/>
          <c:yMode val="edge"/>
          <c:x val="0.14908500298848781"/>
          <c:y val="0.3049444097420263"/>
          <c:w val="0.41067487851147322"/>
          <c:h val="0.59573651578591424"/>
        </c:manualLayout>
      </c:layout>
      <c:pieChart>
        <c:varyColors val="1"/>
        <c:ser>
          <c:idx val="0"/>
          <c:order val="0"/>
          <c:tx>
            <c:strRef>
              <c:f>'2_3_panta_izņēmumi'!$C$55</c:f>
              <c:strCache>
                <c:ptCount val="1"/>
                <c:pt idx="0">
                  <c:v>Noslēgto iepirkuma līgumu summa (EUR) bez PVN</c:v>
                </c:pt>
              </c:strCache>
            </c:strRef>
          </c:tx>
          <c:dPt>
            <c:idx val="0"/>
            <c:bubble3D val="0"/>
            <c:spPr>
              <a:solidFill>
                <a:schemeClr val="accent3">
                  <a:lumMod val="75000"/>
                </a:schemeClr>
              </a:solidFill>
            </c:spPr>
            <c:extLst xmlns:c16r2="http://schemas.microsoft.com/office/drawing/2015/06/chart">
              <c:ext xmlns:c16="http://schemas.microsoft.com/office/drawing/2014/chart" uri="{C3380CC4-5D6E-409C-BE32-E72D297353CC}">
                <c16:uniqueId val="{00000001-5EE7-4CD7-B111-CFBEF8F94220}"/>
              </c:ext>
            </c:extLst>
          </c:dPt>
          <c:dPt>
            <c:idx val="1"/>
            <c:bubble3D val="0"/>
            <c:spPr>
              <a:solidFill>
                <a:srgbClr val="92D050"/>
              </a:solidFill>
            </c:spPr>
            <c:extLst xmlns:c16r2="http://schemas.microsoft.com/office/drawing/2015/06/chart">
              <c:ext xmlns:c16="http://schemas.microsoft.com/office/drawing/2014/chart" uri="{C3380CC4-5D6E-409C-BE32-E72D297353CC}">
                <c16:uniqueId val="{00000003-5EE7-4CD7-B111-CFBEF8F94220}"/>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'2_3_panta_izņēmumi'!$A$56:$A$57</c:f>
              <c:strCache>
                <c:ptCount val="2"/>
                <c:pt idx="0">
                  <c:v>Valsts sektors</c:v>
                </c:pt>
                <c:pt idx="1">
                  <c:v>Pašvaldību sektors</c:v>
                </c:pt>
              </c:strCache>
            </c:strRef>
          </c:cat>
          <c:val>
            <c:numRef>
              <c:f>'2_3_panta_izņēmumi'!$C$56:$C$57</c:f>
              <c:numCache>
                <c:formatCode>#,##0</c:formatCode>
                <c:ptCount val="2"/>
                <c:pt idx="0">
                  <c:v>128700491</c:v>
                </c:pt>
                <c:pt idx="1">
                  <c:v>7399138</c:v>
                </c:pt>
              </c:numCache>
            </c:numRef>
          </c:val>
          <c:extLst xmlns:c16r2="http://schemas.microsoft.com/office/drawing/2015/06/chart">
            <c:ext xmlns:c16="http://schemas.microsoft.com/office/drawing/2014/chart" uri="{C3380CC4-5D6E-409C-BE32-E72D297353CC}">
              <c16:uniqueId val="{00000004-5EE7-4CD7-B111-CFBEF8F94220}"/>
            </c:ext>
          </c:extLst>
        </c:ser>
        <c:dLbls>
          <c:showLegendKey val="0"/>
          <c:showVal val="0"/>
          <c:showCatName val="0"/>
          <c:showSerName val="0"/>
          <c:showPercent val="1"/>
          <c:showBubbleSize val="0"/>
          <c:showLeaderLines val="1"/>
        </c:dLbls>
        <c:firstSliceAng val="0"/>
      </c:pieChart>
    </c:plotArea>
    <c:legend>
      <c:legendPos val="r"/>
      <c:layout/>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Pārskatu skaits</a:t>
            </a:r>
          </a:p>
        </c:rich>
      </c:tx>
      <c:layout/>
      <c:overlay val="0"/>
    </c:title>
    <c:autoTitleDeleted val="0"/>
    <c:plotArea>
      <c:layout/>
      <c:barChart>
        <c:barDir val="col"/>
        <c:grouping val="clustered"/>
        <c:varyColors val="0"/>
        <c:ser>
          <c:idx val="0"/>
          <c:order val="0"/>
          <c:tx>
            <c:strRef>
              <c:f>'2_3_panta_izņēmumi'!$B$66</c:f>
              <c:strCache>
                <c:ptCount val="1"/>
                <c:pt idx="0">
                  <c:v> Pārskatu skaits</c:v>
                </c:pt>
              </c:strCache>
            </c:strRef>
          </c:tx>
          <c:invertIfNegative val="0"/>
          <c:dPt>
            <c:idx val="0"/>
            <c:invertIfNegative val="0"/>
            <c:bubble3D val="0"/>
            <c:spPr>
              <a:solidFill>
                <a:schemeClr val="accent3">
                  <a:lumMod val="75000"/>
                </a:schemeClr>
              </a:solidFill>
            </c:spPr>
            <c:extLst xmlns:c16r2="http://schemas.microsoft.com/office/drawing/2015/06/chart">
              <c:ext xmlns:c16="http://schemas.microsoft.com/office/drawing/2014/chart" uri="{C3380CC4-5D6E-409C-BE32-E72D297353CC}">
                <c16:uniqueId val="{00000001-6222-49A7-BB6C-B971B0C47F65}"/>
              </c:ext>
            </c:extLst>
          </c:dPt>
          <c:dPt>
            <c:idx val="1"/>
            <c:invertIfNegative val="0"/>
            <c:bubble3D val="0"/>
            <c:spPr>
              <a:solidFill>
                <a:srgbClr val="92D050"/>
              </a:solidFill>
            </c:spPr>
            <c:extLst xmlns:c16r2="http://schemas.microsoft.com/office/drawing/2015/06/chart">
              <c:ext xmlns:c16="http://schemas.microsoft.com/office/drawing/2014/chart" uri="{C3380CC4-5D6E-409C-BE32-E72D297353CC}">
                <c16:uniqueId val="{00000003-6222-49A7-BB6C-B971B0C47F65}"/>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'2_3_panta_izņēmumi'!$A$67:$A$68</c:f>
              <c:strCache>
                <c:ptCount val="2"/>
                <c:pt idx="0">
                  <c:v>Valsts sektors</c:v>
                </c:pt>
                <c:pt idx="1">
                  <c:v>Pašvaldību sektors</c:v>
                </c:pt>
              </c:strCache>
            </c:strRef>
          </c:cat>
          <c:val>
            <c:numRef>
              <c:f>'2_3_panta_izņēmumi'!$B$67:$B$68</c:f>
              <c:numCache>
                <c:formatCode>General</c:formatCode>
                <c:ptCount val="2"/>
                <c:pt idx="0">
                  <c:v>47</c:v>
                </c:pt>
                <c:pt idx="1">
                  <c:v>43</c:v>
                </c:pt>
              </c:numCache>
            </c:numRef>
          </c:val>
          <c:extLst xmlns:c16r2="http://schemas.microsoft.com/office/drawing/2015/06/chart">
            <c:ext xmlns:c16="http://schemas.microsoft.com/office/drawing/2014/chart" uri="{C3380CC4-5D6E-409C-BE32-E72D297353CC}">
              <c16:uniqueId val="{00000004-6222-49A7-BB6C-B971B0C47F65}"/>
            </c:ext>
          </c:extLst>
        </c:ser>
        <c:dLbls>
          <c:showLegendKey val="0"/>
          <c:showVal val="0"/>
          <c:showCatName val="0"/>
          <c:showSerName val="0"/>
          <c:showPercent val="0"/>
          <c:showBubbleSize val="0"/>
        </c:dLbls>
        <c:gapWidth val="150"/>
        <c:axId val="40725120"/>
        <c:axId val="40747392"/>
      </c:barChart>
      <c:catAx>
        <c:axId val="40725120"/>
        <c:scaling>
          <c:orientation val="minMax"/>
        </c:scaling>
        <c:delete val="0"/>
        <c:axPos val="b"/>
        <c:numFmt formatCode="General" sourceLinked="0"/>
        <c:majorTickMark val="out"/>
        <c:minorTickMark val="none"/>
        <c:tickLblPos val="nextTo"/>
        <c:crossAx val="40747392"/>
        <c:crosses val="autoZero"/>
        <c:auto val="1"/>
        <c:lblAlgn val="ctr"/>
        <c:lblOffset val="100"/>
        <c:noMultiLvlLbl val="0"/>
      </c:catAx>
      <c:valAx>
        <c:axId val="40747392"/>
        <c:scaling>
          <c:orientation val="minMax"/>
          <c:max val="50"/>
          <c:min val="0"/>
        </c:scaling>
        <c:delete val="0"/>
        <c:axPos val="l"/>
        <c:majorGridlines/>
        <c:numFmt formatCode="General" sourceLinked="1"/>
        <c:majorTickMark val="out"/>
        <c:minorTickMark val="none"/>
        <c:tickLblPos val="nextTo"/>
        <c:crossAx val="40725120"/>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5" Type="http://schemas.openxmlformats.org/officeDocument/2006/relationships/chart" Target="../charts/chart39.xml"/><Relationship Id="rId4"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editAs="oneCell">
    <xdr:from>
      <xdr:col>2</xdr:col>
      <xdr:colOff>571502</xdr:colOff>
      <xdr:row>0</xdr:row>
      <xdr:rowOff>38100</xdr:rowOff>
    </xdr:from>
    <xdr:to>
      <xdr:col>6</xdr:col>
      <xdr:colOff>28575</xdr:colOff>
      <xdr:row>10</xdr:row>
      <xdr:rowOff>28573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702" y="38100"/>
          <a:ext cx="1895473" cy="18954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27</xdr:row>
      <xdr:rowOff>14287</xdr:rowOff>
    </xdr:from>
    <xdr:to>
      <xdr:col>5</xdr:col>
      <xdr:colOff>704850</xdr:colOff>
      <xdr:row>47</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27</xdr:row>
      <xdr:rowOff>14287</xdr:rowOff>
    </xdr:from>
    <xdr:to>
      <xdr:col>15</xdr:col>
      <xdr:colOff>1</xdr:colOff>
      <xdr:row>47</xdr:row>
      <xdr:rowOff>180975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9525</xdr:colOff>
      <xdr:row>2</xdr:row>
      <xdr:rowOff>14286</xdr:rowOff>
    </xdr:from>
    <xdr:to>
      <xdr:col>11</xdr:col>
      <xdr:colOff>600075</xdr:colOff>
      <xdr:row>16</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9525</xdr:colOff>
      <xdr:row>2</xdr:row>
      <xdr:rowOff>19050</xdr:rowOff>
    </xdr:from>
    <xdr:to>
      <xdr:col>21</xdr:col>
      <xdr:colOff>600075</xdr:colOff>
      <xdr:row>20</xdr:row>
      <xdr:rowOff>371475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4763</xdr:rowOff>
    </xdr:from>
    <xdr:to>
      <xdr:col>5</xdr:col>
      <xdr:colOff>857249</xdr:colOff>
      <xdr:row>32</xdr:row>
      <xdr:rowOff>180975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9524</xdr:colOff>
      <xdr:row>34</xdr:row>
      <xdr:rowOff>14287</xdr:rowOff>
    </xdr:from>
    <xdr:to>
      <xdr:col>16</xdr:col>
      <xdr:colOff>600075</xdr:colOff>
      <xdr:row>48</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14287</xdr:rowOff>
    </xdr:from>
    <xdr:to>
      <xdr:col>6</xdr:col>
      <xdr:colOff>0</xdr:colOff>
      <xdr:row>61</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xdr:row>
      <xdr:rowOff>14286</xdr:rowOff>
    </xdr:from>
    <xdr:to>
      <xdr:col>15</xdr:col>
      <xdr:colOff>600075</xdr:colOff>
      <xdr:row>10</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13</xdr:row>
      <xdr:rowOff>9524</xdr:rowOff>
    </xdr:from>
    <xdr:to>
      <xdr:col>15</xdr:col>
      <xdr:colOff>0</xdr:colOff>
      <xdr:row>20</xdr:row>
      <xdr:rowOff>180975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24</xdr:row>
      <xdr:rowOff>14287</xdr:rowOff>
    </xdr:from>
    <xdr:to>
      <xdr:col>12</xdr:col>
      <xdr:colOff>0</xdr:colOff>
      <xdr:row>33</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41</xdr:row>
      <xdr:rowOff>14287</xdr:rowOff>
    </xdr:from>
    <xdr:to>
      <xdr:col>6</xdr:col>
      <xdr:colOff>0</xdr:colOff>
      <xdr:row>56</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9526</xdr:colOff>
      <xdr:row>58</xdr:row>
      <xdr:rowOff>14286</xdr:rowOff>
    </xdr:from>
    <xdr:to>
      <xdr:col>8</xdr:col>
      <xdr:colOff>895351</xdr:colOff>
      <xdr:row>71</xdr:row>
      <xdr:rowOff>180975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9524</xdr:colOff>
      <xdr:row>41</xdr:row>
      <xdr:rowOff>14287</xdr:rowOff>
    </xdr:from>
    <xdr:to>
      <xdr:col>13</xdr:col>
      <xdr:colOff>800099</xdr:colOff>
      <xdr:row>56</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54</xdr:row>
      <xdr:rowOff>14287</xdr:rowOff>
    </xdr:from>
    <xdr:to>
      <xdr:col>10</xdr:col>
      <xdr:colOff>0</xdr:colOff>
      <xdr:row>62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54</xdr:row>
      <xdr:rowOff>19050</xdr:rowOff>
    </xdr:from>
    <xdr:to>
      <xdr:col>16</xdr:col>
      <xdr:colOff>600075</xdr:colOff>
      <xdr:row>62</xdr:row>
      <xdr:rowOff>4763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xdr:colOff>
      <xdr:row>65</xdr:row>
      <xdr:rowOff>14287</xdr:rowOff>
    </xdr:from>
    <xdr:to>
      <xdr:col>8</xdr:col>
      <xdr:colOff>600075</xdr:colOff>
      <xdr:row>76</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19051</xdr:colOff>
      <xdr:row>45</xdr:row>
      <xdr:rowOff>9524</xdr:rowOff>
    </xdr:from>
    <xdr:to>
      <xdr:col>10</xdr:col>
      <xdr:colOff>647701</xdr:colOff>
      <xdr:row>52</xdr:row>
      <xdr:rowOff>190499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xdr:colOff>
      <xdr:row>45</xdr:row>
      <xdr:rowOff>14287</xdr:rowOff>
    </xdr:from>
    <xdr:to>
      <xdr:col>19</xdr:col>
      <xdr:colOff>0</xdr:colOff>
      <xdr:row>52</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56</xdr:row>
      <xdr:rowOff>14287</xdr:rowOff>
    </xdr:from>
    <xdr:to>
      <xdr:col>11</xdr:col>
      <xdr:colOff>0</xdr:colOff>
      <xdr:row>67</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9525</xdr:colOff>
      <xdr:row>2</xdr:row>
      <xdr:rowOff>9525</xdr:rowOff>
    </xdr:from>
    <xdr:to>
      <xdr:col>14</xdr:col>
      <xdr:colOff>600075</xdr:colOff>
      <xdr:row>11</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15</xdr:row>
      <xdr:rowOff>9524</xdr:rowOff>
    </xdr:from>
    <xdr:to>
      <xdr:col>14</xdr:col>
      <xdr:colOff>600075</xdr:colOff>
      <xdr:row>24</xdr:row>
      <xdr:rowOff>180975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9524</xdr:colOff>
      <xdr:row>29</xdr:row>
      <xdr:rowOff>9525</xdr:rowOff>
    </xdr:from>
    <xdr:to>
      <xdr:col>16</xdr:col>
      <xdr:colOff>1638299</xdr:colOff>
      <xdr:row>36</xdr:row>
      <xdr:rowOff>371475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9</xdr:row>
      <xdr:rowOff>14286</xdr:rowOff>
    </xdr:from>
    <xdr:to>
      <xdr:col>17</xdr:col>
      <xdr:colOff>0</xdr:colOff>
      <xdr:row>17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9524</xdr:colOff>
      <xdr:row>17</xdr:row>
      <xdr:rowOff>9525</xdr:rowOff>
    </xdr:from>
    <xdr:to>
      <xdr:col>16</xdr:col>
      <xdr:colOff>600075</xdr:colOff>
      <xdr:row>28</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19049</xdr:colOff>
      <xdr:row>1</xdr:row>
      <xdr:rowOff>14287</xdr:rowOff>
    </xdr:from>
    <xdr:to>
      <xdr:col>14</xdr:col>
      <xdr:colOff>838199</xdr:colOff>
      <xdr:row>6</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9525</xdr:colOff>
      <xdr:row>1</xdr:row>
      <xdr:rowOff>28574</xdr:rowOff>
    </xdr:from>
    <xdr:to>
      <xdr:col>19</xdr:col>
      <xdr:colOff>600075</xdr:colOff>
      <xdr:row>6</xdr:row>
      <xdr:rowOff>180975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9</xdr:row>
      <xdr:rowOff>14287</xdr:rowOff>
    </xdr:from>
    <xdr:to>
      <xdr:col>15</xdr:col>
      <xdr:colOff>0</xdr:colOff>
      <xdr:row>15</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9524</xdr:colOff>
      <xdr:row>9</xdr:row>
      <xdr:rowOff>14287</xdr:rowOff>
    </xdr:from>
    <xdr:to>
      <xdr:col>19</xdr:col>
      <xdr:colOff>600075</xdr:colOff>
      <xdr:row>15</xdr:row>
      <xdr:rowOff>180975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37</xdr:row>
      <xdr:rowOff>14288</xdr:rowOff>
    </xdr:from>
    <xdr:to>
      <xdr:col>9</xdr:col>
      <xdr:colOff>0</xdr:colOff>
      <xdr:row>52</xdr:row>
      <xdr:rowOff>180976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9526</xdr:colOff>
      <xdr:row>17</xdr:row>
      <xdr:rowOff>9525</xdr:rowOff>
    </xdr:from>
    <xdr:to>
      <xdr:col>3</xdr:col>
      <xdr:colOff>704851</xdr:colOff>
      <xdr:row>27</xdr:row>
      <xdr:rowOff>171451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9526</xdr:colOff>
      <xdr:row>17</xdr:row>
      <xdr:rowOff>19050</xdr:rowOff>
    </xdr:from>
    <xdr:to>
      <xdr:col>9</xdr:col>
      <xdr:colOff>0</xdr:colOff>
      <xdr:row>28</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54</xdr:row>
      <xdr:rowOff>14286</xdr:rowOff>
    </xdr:from>
    <xdr:to>
      <xdr:col>5</xdr:col>
      <xdr:colOff>762000</xdr:colOff>
      <xdr:row>68</xdr:row>
      <xdr:rowOff>171449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9526</xdr:colOff>
      <xdr:row>54</xdr:row>
      <xdr:rowOff>14287</xdr:rowOff>
    </xdr:from>
    <xdr:to>
      <xdr:col>12</xdr:col>
      <xdr:colOff>819151</xdr:colOff>
      <xdr:row>68</xdr:row>
      <xdr:rowOff>180975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9525</xdr:colOff>
      <xdr:row>2</xdr:row>
      <xdr:rowOff>4762</xdr:rowOff>
    </xdr:from>
    <xdr:to>
      <xdr:col>17</xdr:col>
      <xdr:colOff>0</xdr:colOff>
      <xdr:row>8</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0</xdr:rowOff>
    </xdr:from>
    <xdr:to>
      <xdr:col>17</xdr:col>
      <xdr:colOff>0</xdr:colOff>
      <xdr:row>14</xdr:row>
      <xdr:rowOff>561976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9524</xdr:colOff>
      <xdr:row>53</xdr:row>
      <xdr:rowOff>28574</xdr:rowOff>
    </xdr:from>
    <xdr:to>
      <xdr:col>21</xdr:col>
      <xdr:colOff>600075</xdr:colOff>
      <xdr:row>59</xdr:row>
      <xdr:rowOff>371475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27</xdr:row>
      <xdr:rowOff>9525</xdr:rowOff>
    </xdr:from>
    <xdr:to>
      <xdr:col>8</xdr:col>
      <xdr:colOff>828675</xdr:colOff>
      <xdr:row>37</xdr:row>
      <xdr:rowOff>171450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9524</xdr:colOff>
      <xdr:row>27</xdr:row>
      <xdr:rowOff>9525</xdr:rowOff>
    </xdr:from>
    <xdr:to>
      <xdr:col>21</xdr:col>
      <xdr:colOff>600075</xdr:colOff>
      <xdr:row>37</xdr:row>
      <xdr:rowOff>180975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81</xdr:row>
      <xdr:rowOff>23811</xdr:rowOff>
    </xdr:from>
    <xdr:to>
      <xdr:col>5</xdr:col>
      <xdr:colOff>600075</xdr:colOff>
      <xdr:row>126</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E23"/>
  <sheetViews>
    <sheetView tabSelected="1" workbookViewId="0">
      <selection activeCell="E27" sqref="E27"/>
    </sheetView>
  </sheetViews>
  <sheetFormatPr defaultRowHeight="15" x14ac:dyDescent="0.25"/>
  <sheetData>
    <row r="11" spans="2:2" ht="15.75" x14ac:dyDescent="0.25">
      <c r="B11" s="1" t="s">
        <v>0</v>
      </c>
    </row>
    <row r="23" spans="5:5" x14ac:dyDescent="0.25">
      <c r="E23" t="s">
        <v>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zoomScaleNormal="100" workbookViewId="0">
      <selection activeCell="B31" sqref="B31"/>
    </sheetView>
  </sheetViews>
  <sheetFormatPr defaultRowHeight="15" x14ac:dyDescent="0.25"/>
  <cols>
    <col min="1" max="1" width="10.7109375" customWidth="1"/>
    <col min="2" max="2" width="46.5703125" style="12" customWidth="1"/>
    <col min="3" max="3" width="14.140625" customWidth="1"/>
    <col min="4" max="4" width="16.85546875" customWidth="1"/>
    <col min="5" max="5" width="12.28515625" customWidth="1"/>
    <col min="7" max="7" width="9.85546875" customWidth="1"/>
    <col min="9" max="9" width="12.7109375" customWidth="1"/>
    <col min="11" max="11" width="10" customWidth="1"/>
    <col min="12" max="12" width="10.28515625" customWidth="1"/>
    <col min="13" max="13" width="12.5703125" customWidth="1"/>
    <col min="14" max="14" width="17" customWidth="1"/>
  </cols>
  <sheetData>
    <row r="1" spans="1:14" ht="15.75" x14ac:dyDescent="0.25">
      <c r="A1" s="1" t="s">
        <v>250</v>
      </c>
    </row>
    <row r="3" spans="1:14" x14ac:dyDescent="0.25">
      <c r="A3" s="263" t="s">
        <v>168</v>
      </c>
      <c r="B3" s="264" t="s">
        <v>169</v>
      </c>
      <c r="C3" s="258" t="s">
        <v>49</v>
      </c>
      <c r="D3" s="258"/>
      <c r="E3" s="258"/>
      <c r="F3" s="258"/>
      <c r="G3" s="258" t="s">
        <v>44</v>
      </c>
      <c r="H3" s="258"/>
      <c r="I3" s="258"/>
      <c r="J3" s="258"/>
      <c r="K3" s="258" t="s">
        <v>45</v>
      </c>
      <c r="L3" s="258"/>
      <c r="M3" s="258"/>
      <c r="N3" s="258"/>
    </row>
    <row r="4" spans="1:14" ht="30" x14ac:dyDescent="0.25">
      <c r="A4" s="263"/>
      <c r="B4" s="265"/>
      <c r="C4" s="106" t="s">
        <v>114</v>
      </c>
      <c r="D4" s="33" t="s">
        <v>43</v>
      </c>
      <c r="E4" s="33" t="s">
        <v>129</v>
      </c>
      <c r="F4" s="33" t="s">
        <v>43</v>
      </c>
      <c r="G4" s="106" t="s">
        <v>114</v>
      </c>
      <c r="H4" s="33" t="s">
        <v>43</v>
      </c>
      <c r="I4" s="33" t="s">
        <v>129</v>
      </c>
      <c r="J4" s="33" t="s">
        <v>43</v>
      </c>
      <c r="K4" s="106" t="s">
        <v>114</v>
      </c>
      <c r="L4" s="33" t="s">
        <v>43</v>
      </c>
      <c r="M4" s="33" t="s">
        <v>129</v>
      </c>
      <c r="N4" s="33" t="s">
        <v>43</v>
      </c>
    </row>
    <row r="5" spans="1:14" ht="30" customHeight="1" x14ac:dyDescent="0.25">
      <c r="A5" s="110" t="s">
        <v>166</v>
      </c>
      <c r="B5" s="111" t="s">
        <v>167</v>
      </c>
      <c r="C5" s="33">
        <f>G5+K5</f>
        <v>8</v>
      </c>
      <c r="D5" s="86">
        <f>C5/$C$47</f>
        <v>9.3348891481913644E-3</v>
      </c>
      <c r="E5" s="33">
        <f>I5+M5</f>
        <v>2846310</v>
      </c>
      <c r="F5" s="114">
        <f>E5/$E$47</f>
        <v>1.6783272776070464E-3</v>
      </c>
      <c r="G5" s="33">
        <v>5</v>
      </c>
      <c r="H5" s="86">
        <f>G5/$G$47</f>
        <v>8.4175084175084174E-3</v>
      </c>
      <c r="I5" s="113">
        <v>1289077</v>
      </c>
      <c r="J5" s="114">
        <f>I5/$I$47</f>
        <v>9.3995007547402942E-4</v>
      </c>
      <c r="K5" s="33">
        <v>3</v>
      </c>
      <c r="L5" s="86">
        <f>K5/$K$47</f>
        <v>1.1406844106463879E-2</v>
      </c>
      <c r="M5" s="33">
        <v>1557233</v>
      </c>
      <c r="N5" s="114">
        <f>M5/$M$47</f>
        <v>4.7990262657850785E-3</v>
      </c>
    </row>
    <row r="6" spans="1:14" ht="30" x14ac:dyDescent="0.25">
      <c r="A6" s="110" t="s">
        <v>170</v>
      </c>
      <c r="B6" s="111" t="s">
        <v>171</v>
      </c>
      <c r="C6" s="33">
        <f t="shared" ref="C6:C47" si="0">G6+K6</f>
        <v>74</v>
      </c>
      <c r="D6" s="86">
        <f t="shared" ref="D6:D47" si="1">C6/$C$47</f>
        <v>8.634772462077013E-2</v>
      </c>
      <c r="E6" s="33">
        <f t="shared" ref="E6:E47" si="2">I6+M6</f>
        <v>43652826</v>
      </c>
      <c r="F6" s="114">
        <f t="shared" ref="F6:F47" si="3">E6/$E$47</f>
        <v>2.5739897839811576E-2</v>
      </c>
      <c r="G6" s="33">
        <v>34</v>
      </c>
      <c r="H6" s="86">
        <f>G6/$G$47</f>
        <v>5.7239057239057242E-2</v>
      </c>
      <c r="I6" s="113">
        <v>24772226</v>
      </c>
      <c r="J6" s="114">
        <f t="shared" ref="J6:J47" si="4">I6/$I$47</f>
        <v>1.8063044875022759E-2</v>
      </c>
      <c r="K6" s="33">
        <v>40</v>
      </c>
      <c r="L6" s="86">
        <f t="shared" ref="L6:L47" si="5">K6/$K$47</f>
        <v>0.15209125475285171</v>
      </c>
      <c r="M6" s="33">
        <v>18880600</v>
      </c>
      <c r="N6" s="114">
        <f t="shared" ref="N6:N47" si="6">M6/$M$47</f>
        <v>5.8185573587113647E-2</v>
      </c>
    </row>
    <row r="7" spans="1:14" x14ac:dyDescent="0.25">
      <c r="A7" s="110" t="s">
        <v>172</v>
      </c>
      <c r="B7" s="110" t="s">
        <v>173</v>
      </c>
      <c r="C7" s="33">
        <f t="shared" si="0"/>
        <v>3</v>
      </c>
      <c r="D7" s="86">
        <f t="shared" si="1"/>
        <v>3.5005834305717621E-3</v>
      </c>
      <c r="E7" s="33">
        <f t="shared" si="2"/>
        <v>600713</v>
      </c>
      <c r="F7" s="114">
        <f t="shared" si="3"/>
        <v>3.5421054414774275E-4</v>
      </c>
      <c r="G7" s="33">
        <v>3</v>
      </c>
      <c r="H7" s="86">
        <f>G7/$G$47</f>
        <v>5.0505050505050509E-3</v>
      </c>
      <c r="I7" s="33">
        <v>600713</v>
      </c>
      <c r="J7" s="114">
        <f t="shared" si="4"/>
        <v>4.3801900870795975E-4</v>
      </c>
      <c r="K7" s="33">
        <v>0</v>
      </c>
      <c r="L7" s="86">
        <f t="shared" si="5"/>
        <v>0</v>
      </c>
      <c r="M7" s="33">
        <v>0</v>
      </c>
      <c r="N7" s="114">
        <f t="shared" si="6"/>
        <v>0</v>
      </c>
    </row>
    <row r="8" spans="1:14" ht="30" x14ac:dyDescent="0.25">
      <c r="A8" s="110" t="s">
        <v>174</v>
      </c>
      <c r="B8" s="111" t="s">
        <v>175</v>
      </c>
      <c r="C8" s="33">
        <f t="shared" si="0"/>
        <v>34</v>
      </c>
      <c r="D8" s="86">
        <f t="shared" si="1"/>
        <v>3.9673278879813305E-2</v>
      </c>
      <c r="E8" s="33">
        <f t="shared" si="2"/>
        <v>28547190</v>
      </c>
      <c r="F8" s="114">
        <f t="shared" si="3"/>
        <v>1.6832856461886123E-2</v>
      </c>
      <c r="G8" s="33">
        <v>12</v>
      </c>
      <c r="H8" s="86">
        <f>G8/$G$47</f>
        <v>2.0202020202020204E-2</v>
      </c>
      <c r="I8" s="33">
        <v>18419819</v>
      </c>
      <c r="J8" s="114">
        <f t="shared" si="4"/>
        <v>1.3431090818677209E-2</v>
      </c>
      <c r="K8" s="33">
        <v>22</v>
      </c>
      <c r="L8" s="86">
        <f t="shared" si="5"/>
        <v>8.3650190114068435E-2</v>
      </c>
      <c r="M8" s="33">
        <v>10127371</v>
      </c>
      <c r="N8" s="114">
        <f t="shared" si="6"/>
        <v>3.1210178202202298E-2</v>
      </c>
    </row>
    <row r="9" spans="1:14" x14ac:dyDescent="0.25">
      <c r="A9" s="110" t="s">
        <v>176</v>
      </c>
      <c r="B9" s="110" t="s">
        <v>177</v>
      </c>
      <c r="C9" s="33">
        <f t="shared" si="0"/>
        <v>7</v>
      </c>
      <c r="D9" s="86">
        <f t="shared" si="1"/>
        <v>8.1680280046674443E-3</v>
      </c>
      <c r="E9" s="33">
        <f t="shared" si="2"/>
        <v>2468090</v>
      </c>
      <c r="F9" s="114">
        <f t="shared" si="3"/>
        <v>1.4553097767246628E-3</v>
      </c>
      <c r="G9" s="33">
        <v>5</v>
      </c>
      <c r="H9" s="86">
        <f t="shared" ref="H9:H23" si="7">G9/$G$47</f>
        <v>8.4175084175084174E-3</v>
      </c>
      <c r="I9" s="33">
        <v>1974689</v>
      </c>
      <c r="J9" s="114">
        <f t="shared" si="4"/>
        <v>1.4398744796375513E-3</v>
      </c>
      <c r="K9" s="33">
        <v>2</v>
      </c>
      <c r="L9" s="86">
        <f t="shared" si="5"/>
        <v>7.6045627376425855E-3</v>
      </c>
      <c r="M9" s="33">
        <v>493401</v>
      </c>
      <c r="N9" s="114">
        <f t="shared" si="6"/>
        <v>1.5205459674721917E-3</v>
      </c>
    </row>
    <row r="10" spans="1:14" x14ac:dyDescent="0.25">
      <c r="A10" s="110" t="s">
        <v>178</v>
      </c>
      <c r="B10" s="110" t="s">
        <v>179</v>
      </c>
      <c r="C10" s="33">
        <f t="shared" si="0"/>
        <v>8</v>
      </c>
      <c r="D10" s="86">
        <f t="shared" si="1"/>
        <v>9.3348891481913644E-3</v>
      </c>
      <c r="E10" s="33">
        <f t="shared" si="2"/>
        <v>3492686</v>
      </c>
      <c r="F10" s="114">
        <f t="shared" si="3"/>
        <v>2.0594630191076322E-3</v>
      </c>
      <c r="G10" s="33">
        <v>8</v>
      </c>
      <c r="H10" s="86">
        <f t="shared" si="7"/>
        <v>1.3468013468013467E-2</v>
      </c>
      <c r="I10" s="33">
        <v>3492686</v>
      </c>
      <c r="J10" s="114">
        <f t="shared" si="4"/>
        <v>2.5467450503787485E-3</v>
      </c>
      <c r="K10" s="33">
        <v>0</v>
      </c>
      <c r="L10" s="86">
        <f t="shared" si="5"/>
        <v>0</v>
      </c>
      <c r="M10" s="33">
        <v>0</v>
      </c>
      <c r="N10" s="114">
        <f t="shared" si="6"/>
        <v>0</v>
      </c>
    </row>
    <row r="11" spans="1:14" x14ac:dyDescent="0.25">
      <c r="A11" s="110" t="s">
        <v>180</v>
      </c>
      <c r="B11" s="110" t="s">
        <v>181</v>
      </c>
      <c r="C11" s="33">
        <f t="shared" si="0"/>
        <v>2</v>
      </c>
      <c r="D11" s="86">
        <f t="shared" si="1"/>
        <v>2.3337222870478411E-3</v>
      </c>
      <c r="E11" s="33">
        <f t="shared" si="2"/>
        <v>714159</v>
      </c>
      <c r="F11" s="114">
        <f t="shared" si="3"/>
        <v>4.2110400140833943E-4</v>
      </c>
      <c r="G11" s="33">
        <v>2</v>
      </c>
      <c r="H11" s="86">
        <f t="shared" si="7"/>
        <v>3.3670033670033669E-3</v>
      </c>
      <c r="I11" s="33">
        <v>714159</v>
      </c>
      <c r="J11" s="114">
        <f t="shared" si="4"/>
        <v>5.2073988283900599E-4</v>
      </c>
      <c r="K11" s="33">
        <v>0</v>
      </c>
      <c r="L11" s="86">
        <f t="shared" si="5"/>
        <v>0</v>
      </c>
      <c r="M11" s="33">
        <v>0</v>
      </c>
      <c r="N11" s="114">
        <f t="shared" si="6"/>
        <v>0</v>
      </c>
    </row>
    <row r="12" spans="1:14" x14ac:dyDescent="0.25">
      <c r="A12" s="110" t="s">
        <v>182</v>
      </c>
      <c r="B12" s="110" t="s">
        <v>183</v>
      </c>
      <c r="C12" s="33">
        <f t="shared" si="0"/>
        <v>1</v>
      </c>
      <c r="D12" s="86">
        <f t="shared" si="1"/>
        <v>1.1668611435239206E-3</v>
      </c>
      <c r="E12" s="33">
        <f t="shared" si="2"/>
        <v>2638092</v>
      </c>
      <c r="F12" s="114">
        <f t="shared" si="3"/>
        <v>1.5555514910311696E-3</v>
      </c>
      <c r="G12" s="33">
        <v>1</v>
      </c>
      <c r="H12" s="86">
        <f t="shared" si="7"/>
        <v>1.6835016835016834E-3</v>
      </c>
      <c r="I12" s="33">
        <v>2638092</v>
      </c>
      <c r="J12" s="114">
        <f t="shared" si="4"/>
        <v>1.9236048540990439E-3</v>
      </c>
      <c r="K12" s="33">
        <v>0</v>
      </c>
      <c r="L12" s="86">
        <f t="shared" si="5"/>
        <v>0</v>
      </c>
      <c r="M12" s="33">
        <v>0</v>
      </c>
      <c r="N12" s="114">
        <f t="shared" si="6"/>
        <v>0</v>
      </c>
    </row>
    <row r="13" spans="1:14" x14ac:dyDescent="0.25">
      <c r="A13" s="110" t="s">
        <v>184</v>
      </c>
      <c r="B13" s="110" t="s">
        <v>185</v>
      </c>
      <c r="C13" s="33">
        <f t="shared" si="0"/>
        <v>7</v>
      </c>
      <c r="D13" s="86">
        <f t="shared" si="1"/>
        <v>8.1680280046674443E-3</v>
      </c>
      <c r="E13" s="33">
        <f t="shared" si="2"/>
        <v>6716769</v>
      </c>
      <c r="F13" s="114">
        <f t="shared" si="3"/>
        <v>3.9605442239550167E-3</v>
      </c>
      <c r="G13" s="33">
        <v>7</v>
      </c>
      <c r="H13" s="86">
        <f t="shared" si="7"/>
        <v>1.1784511784511785E-2</v>
      </c>
      <c r="I13" s="33">
        <v>6716769</v>
      </c>
      <c r="J13" s="114">
        <f t="shared" si="4"/>
        <v>4.8976341432603494E-3</v>
      </c>
      <c r="K13" s="33">
        <v>0</v>
      </c>
      <c r="L13" s="86">
        <f t="shared" si="5"/>
        <v>0</v>
      </c>
      <c r="M13" s="33">
        <v>0</v>
      </c>
      <c r="N13" s="114">
        <f t="shared" si="6"/>
        <v>0</v>
      </c>
    </row>
    <row r="14" spans="1:14" ht="30" customHeight="1" x14ac:dyDescent="0.25">
      <c r="A14" s="110" t="s">
        <v>186</v>
      </c>
      <c r="B14" s="111" t="s">
        <v>187</v>
      </c>
      <c r="C14" s="33">
        <f t="shared" si="0"/>
        <v>22</v>
      </c>
      <c r="D14" s="86">
        <f t="shared" si="1"/>
        <v>2.5670945157526253E-2</v>
      </c>
      <c r="E14" s="33">
        <f t="shared" si="2"/>
        <v>53526738</v>
      </c>
      <c r="F14" s="114">
        <f t="shared" si="3"/>
        <v>3.1562052083829811E-2</v>
      </c>
      <c r="G14" s="33">
        <v>14</v>
      </c>
      <c r="H14" s="86">
        <f t="shared" si="7"/>
        <v>2.3569023569023569E-2</v>
      </c>
      <c r="I14" s="33">
        <v>49427295</v>
      </c>
      <c r="J14" s="114">
        <f t="shared" si="4"/>
        <v>3.6040662943894831E-2</v>
      </c>
      <c r="K14" s="33">
        <v>8</v>
      </c>
      <c r="L14" s="86">
        <f t="shared" si="5"/>
        <v>3.0418250950570342E-2</v>
      </c>
      <c r="M14" s="33">
        <v>4099443</v>
      </c>
      <c r="N14" s="114">
        <f t="shared" si="6"/>
        <v>1.2633520245261164E-2</v>
      </c>
    </row>
    <row r="15" spans="1:14" ht="30" x14ac:dyDescent="0.25">
      <c r="A15" s="110" t="s">
        <v>188</v>
      </c>
      <c r="B15" s="111" t="s">
        <v>189</v>
      </c>
      <c r="C15" s="33">
        <f t="shared" si="0"/>
        <v>9</v>
      </c>
      <c r="D15" s="86">
        <f t="shared" si="1"/>
        <v>1.0501750291715286E-2</v>
      </c>
      <c r="E15" s="33">
        <f t="shared" si="2"/>
        <v>6766523</v>
      </c>
      <c r="F15" s="114">
        <f t="shared" si="3"/>
        <v>3.9898816803002708E-3</v>
      </c>
      <c r="G15" s="33">
        <v>4</v>
      </c>
      <c r="H15" s="86">
        <f t="shared" si="7"/>
        <v>6.7340067340067337E-3</v>
      </c>
      <c r="I15" s="33">
        <v>4037859</v>
      </c>
      <c r="J15" s="114">
        <f t="shared" si="4"/>
        <v>2.9442662244408124E-3</v>
      </c>
      <c r="K15" s="33">
        <v>5</v>
      </c>
      <c r="L15" s="86">
        <f t="shared" si="5"/>
        <v>1.9011406844106463E-2</v>
      </c>
      <c r="M15" s="33">
        <v>2728664</v>
      </c>
      <c r="N15" s="114">
        <f t="shared" si="6"/>
        <v>8.4091014039017753E-3</v>
      </c>
    </row>
    <row r="16" spans="1:14" ht="30" customHeight="1" x14ac:dyDescent="0.25">
      <c r="A16" s="110" t="s">
        <v>190</v>
      </c>
      <c r="B16" s="111" t="s">
        <v>191</v>
      </c>
      <c r="C16" s="33">
        <f t="shared" si="0"/>
        <v>6</v>
      </c>
      <c r="D16" s="86">
        <f t="shared" si="1"/>
        <v>7.0011668611435242E-3</v>
      </c>
      <c r="E16" s="33">
        <f t="shared" si="2"/>
        <v>2333521</v>
      </c>
      <c r="F16" s="114">
        <f t="shared" si="3"/>
        <v>1.3759611381644558E-3</v>
      </c>
      <c r="G16" s="33">
        <v>6</v>
      </c>
      <c r="H16" s="86">
        <f t="shared" si="7"/>
        <v>1.0101010101010102E-2</v>
      </c>
      <c r="I16" s="33">
        <v>2333521</v>
      </c>
      <c r="J16" s="114">
        <f t="shared" si="4"/>
        <v>1.7015222830523177E-3</v>
      </c>
      <c r="K16" s="33">
        <v>0</v>
      </c>
      <c r="L16" s="86">
        <f t="shared" si="5"/>
        <v>0</v>
      </c>
      <c r="M16" s="33">
        <v>0</v>
      </c>
      <c r="N16" s="114">
        <f t="shared" si="6"/>
        <v>0</v>
      </c>
    </row>
    <row r="17" spans="1:14" ht="30" x14ac:dyDescent="0.25">
      <c r="A17" s="110" t="s">
        <v>192</v>
      </c>
      <c r="B17" s="111" t="s">
        <v>193</v>
      </c>
      <c r="C17" s="33">
        <f t="shared" si="0"/>
        <v>120</v>
      </c>
      <c r="D17" s="86">
        <f t="shared" si="1"/>
        <v>0.14002333722287047</v>
      </c>
      <c r="E17" s="33">
        <f t="shared" si="2"/>
        <v>292484649</v>
      </c>
      <c r="F17" s="114">
        <f t="shared" si="3"/>
        <v>0.17246363351076394</v>
      </c>
      <c r="G17" s="33">
        <v>84</v>
      </c>
      <c r="H17" s="86">
        <f t="shared" si="7"/>
        <v>0.14141414141414141</v>
      </c>
      <c r="I17" s="33">
        <v>268253253</v>
      </c>
      <c r="J17" s="114">
        <f t="shared" si="4"/>
        <v>0.19560093415948304</v>
      </c>
      <c r="K17" s="33">
        <v>36</v>
      </c>
      <c r="L17" s="86">
        <f t="shared" si="5"/>
        <v>0.13688212927756654</v>
      </c>
      <c r="M17" s="33">
        <v>24231396</v>
      </c>
      <c r="N17" s="114">
        <f t="shared" si="6"/>
        <v>7.4675469798443445E-2</v>
      </c>
    </row>
    <row r="18" spans="1:14" x14ac:dyDescent="0.25">
      <c r="A18" s="110" t="s">
        <v>194</v>
      </c>
      <c r="B18" s="110" t="s">
        <v>195</v>
      </c>
      <c r="C18" s="33">
        <f t="shared" si="0"/>
        <v>62</v>
      </c>
      <c r="D18" s="86">
        <f t="shared" si="1"/>
        <v>7.2345390898483075E-2</v>
      </c>
      <c r="E18" s="33">
        <f t="shared" si="2"/>
        <v>69071565</v>
      </c>
      <c r="F18" s="114">
        <f t="shared" si="3"/>
        <v>4.0728062525342688E-2</v>
      </c>
      <c r="G18" s="33">
        <v>46</v>
      </c>
      <c r="H18" s="86">
        <f t="shared" si="7"/>
        <v>7.7441077441077436E-2</v>
      </c>
      <c r="I18" s="33">
        <v>44291949</v>
      </c>
      <c r="J18" s="114">
        <f t="shared" si="4"/>
        <v>3.2296147402708961E-2</v>
      </c>
      <c r="K18" s="33">
        <v>16</v>
      </c>
      <c r="L18" s="86">
        <f t="shared" si="5"/>
        <v>6.0836501901140684E-2</v>
      </c>
      <c r="M18" s="33">
        <v>24779616</v>
      </c>
      <c r="N18" s="114">
        <f t="shared" si="6"/>
        <v>7.6364955045306757E-2</v>
      </c>
    </row>
    <row r="19" spans="1:14" ht="30" x14ac:dyDescent="0.25">
      <c r="A19" s="110" t="s">
        <v>196</v>
      </c>
      <c r="B19" s="111" t="s">
        <v>197</v>
      </c>
      <c r="C19" s="33">
        <f t="shared" si="0"/>
        <v>14</v>
      </c>
      <c r="D19" s="86">
        <f t="shared" si="1"/>
        <v>1.6336056009334889E-2</v>
      </c>
      <c r="E19" s="33">
        <f t="shared" si="2"/>
        <v>6828264</v>
      </c>
      <c r="F19" s="114">
        <f t="shared" si="3"/>
        <v>4.0262872736638667E-3</v>
      </c>
      <c r="G19" s="33">
        <v>13</v>
      </c>
      <c r="H19" s="86">
        <f t="shared" si="7"/>
        <v>2.1885521885521887E-2</v>
      </c>
      <c r="I19" s="33">
        <v>6655906</v>
      </c>
      <c r="J19" s="114">
        <f t="shared" si="4"/>
        <v>4.8532549623087262E-3</v>
      </c>
      <c r="K19" s="33">
        <v>1</v>
      </c>
      <c r="L19" s="86">
        <f t="shared" si="5"/>
        <v>3.8022813688212928E-3</v>
      </c>
      <c r="M19" s="33">
        <v>172358</v>
      </c>
      <c r="N19" s="114">
        <f t="shared" si="6"/>
        <v>5.3116686399413862E-4</v>
      </c>
    </row>
    <row r="20" spans="1:14" s="12" customFormat="1" ht="45" customHeight="1" x14ac:dyDescent="0.25">
      <c r="A20" s="110" t="s">
        <v>240</v>
      </c>
      <c r="B20" s="111" t="s">
        <v>241</v>
      </c>
      <c r="C20" s="33">
        <f t="shared" si="0"/>
        <v>4</v>
      </c>
      <c r="D20" s="86">
        <f t="shared" si="1"/>
        <v>4.6674445740956822E-3</v>
      </c>
      <c r="E20" s="33">
        <f t="shared" si="2"/>
        <v>814121</v>
      </c>
      <c r="F20" s="114">
        <f t="shared" si="3"/>
        <v>4.8004661529233502E-4</v>
      </c>
      <c r="G20" s="33">
        <v>3</v>
      </c>
      <c r="H20" s="86">
        <f t="shared" si="7"/>
        <v>5.0505050505050509E-3</v>
      </c>
      <c r="I20" s="33">
        <v>643013</v>
      </c>
      <c r="J20" s="114">
        <f t="shared" si="4"/>
        <v>4.6886269623985387E-4</v>
      </c>
      <c r="K20" s="33">
        <v>1</v>
      </c>
      <c r="L20" s="86">
        <f t="shared" si="5"/>
        <v>3.8022813688212928E-3</v>
      </c>
      <c r="M20" s="33">
        <v>171108</v>
      </c>
      <c r="N20" s="114">
        <f t="shared" si="6"/>
        <v>5.2731465765621017E-4</v>
      </c>
    </row>
    <row r="21" spans="1:14" ht="30" x14ac:dyDescent="0.25">
      <c r="A21" s="110" t="s">
        <v>198</v>
      </c>
      <c r="B21" s="111" t="s">
        <v>199</v>
      </c>
      <c r="C21" s="33">
        <f t="shared" si="0"/>
        <v>24</v>
      </c>
      <c r="D21" s="86">
        <f t="shared" si="1"/>
        <v>2.8004667444574097E-2</v>
      </c>
      <c r="E21" s="33">
        <f t="shared" si="2"/>
        <v>12063229</v>
      </c>
      <c r="F21" s="114">
        <f t="shared" si="3"/>
        <v>7.1130854638884631E-3</v>
      </c>
      <c r="G21" s="33">
        <v>23</v>
      </c>
      <c r="H21" s="86">
        <f t="shared" si="7"/>
        <v>3.8720538720538718E-2</v>
      </c>
      <c r="I21" s="33">
        <v>11713229</v>
      </c>
      <c r="J21" s="114">
        <f t="shared" si="4"/>
        <v>8.540878847884641E-3</v>
      </c>
      <c r="K21" s="33">
        <v>1</v>
      </c>
      <c r="L21" s="86">
        <f t="shared" si="5"/>
        <v>3.8022813688212928E-3</v>
      </c>
      <c r="M21" s="33">
        <v>350000</v>
      </c>
      <c r="N21" s="114">
        <f t="shared" si="6"/>
        <v>1.0786177746199685E-3</v>
      </c>
    </row>
    <row r="22" spans="1:14" ht="45" x14ac:dyDescent="0.25">
      <c r="A22" s="110" t="s">
        <v>200</v>
      </c>
      <c r="B22" s="111" t="s">
        <v>201</v>
      </c>
      <c r="C22" s="33">
        <f t="shared" si="0"/>
        <v>12</v>
      </c>
      <c r="D22" s="86">
        <f t="shared" si="1"/>
        <v>1.4002333722287048E-2</v>
      </c>
      <c r="E22" s="33">
        <f t="shared" si="2"/>
        <v>4965653</v>
      </c>
      <c r="F22" s="114">
        <f t="shared" si="3"/>
        <v>2.9279983139683529E-3</v>
      </c>
      <c r="G22" s="33">
        <v>10</v>
      </c>
      <c r="H22" s="86">
        <f t="shared" si="7"/>
        <v>1.6835016835016835E-2</v>
      </c>
      <c r="I22" s="33">
        <v>4343325</v>
      </c>
      <c r="J22" s="114">
        <f t="shared" si="4"/>
        <v>3.1670013983324803E-3</v>
      </c>
      <c r="K22" s="33">
        <v>2</v>
      </c>
      <c r="L22" s="86">
        <f t="shared" si="5"/>
        <v>7.6045627376425855E-3</v>
      </c>
      <c r="M22" s="33">
        <v>622328</v>
      </c>
      <c r="N22" s="114">
        <f t="shared" si="6"/>
        <v>1.9178686926962735E-3</v>
      </c>
    </row>
    <row r="23" spans="1:14" x14ac:dyDescent="0.25">
      <c r="A23" s="110" t="s">
        <v>202</v>
      </c>
      <c r="B23" s="110" t="s">
        <v>203</v>
      </c>
      <c r="C23" s="33">
        <f t="shared" si="0"/>
        <v>5</v>
      </c>
      <c r="D23" s="86">
        <f t="shared" si="1"/>
        <v>5.8343057176196032E-3</v>
      </c>
      <c r="E23" s="33">
        <f t="shared" si="2"/>
        <v>2101197</v>
      </c>
      <c r="F23" s="114">
        <f t="shared" si="3"/>
        <v>1.2389712437247148E-3</v>
      </c>
      <c r="G23" s="33">
        <v>4</v>
      </c>
      <c r="H23" s="86">
        <f t="shared" si="7"/>
        <v>6.7340067340067337E-3</v>
      </c>
      <c r="I23" s="33">
        <v>1401197</v>
      </c>
      <c r="J23" s="114">
        <f t="shared" si="4"/>
        <v>1.0217040765632959E-3</v>
      </c>
      <c r="K23" s="33">
        <v>1</v>
      </c>
      <c r="L23" s="86">
        <f t="shared" si="5"/>
        <v>3.8022813688212928E-3</v>
      </c>
      <c r="M23" s="33">
        <v>700000</v>
      </c>
      <c r="N23" s="114">
        <f t="shared" si="6"/>
        <v>2.1572355492399369E-3</v>
      </c>
    </row>
    <row r="24" spans="1:14" ht="30" x14ac:dyDescent="0.25">
      <c r="A24" s="110" t="s">
        <v>204</v>
      </c>
      <c r="B24" s="111" t="s">
        <v>205</v>
      </c>
      <c r="C24" s="33">
        <f t="shared" si="0"/>
        <v>3</v>
      </c>
      <c r="D24" s="86">
        <f t="shared" si="1"/>
        <v>3.5005834305717621E-3</v>
      </c>
      <c r="E24" s="33">
        <f t="shared" si="2"/>
        <v>1314184</v>
      </c>
      <c r="F24" s="114">
        <f t="shared" si="3"/>
        <v>7.7490886621441046E-4</v>
      </c>
      <c r="G24" s="33">
        <v>2</v>
      </c>
      <c r="H24" s="86">
        <f>G24/$G$47</f>
        <v>3.3670033670033669E-3</v>
      </c>
      <c r="I24" s="33">
        <v>1068410</v>
      </c>
      <c r="J24" s="114">
        <f>I24/$I$47</f>
        <v>7.7904738051893542E-4</v>
      </c>
      <c r="K24" s="33">
        <v>1</v>
      </c>
      <c r="L24" s="86">
        <f t="shared" si="5"/>
        <v>3.8022813688212928E-3</v>
      </c>
      <c r="M24" s="33">
        <v>245774</v>
      </c>
      <c r="N24" s="114">
        <f t="shared" si="6"/>
        <v>7.574177283984232E-4</v>
      </c>
    </row>
    <row r="25" spans="1:14" ht="30" x14ac:dyDescent="0.25">
      <c r="A25" s="110" t="s">
        <v>206</v>
      </c>
      <c r="B25" s="111" t="s">
        <v>207</v>
      </c>
      <c r="C25" s="33">
        <f t="shared" si="0"/>
        <v>19</v>
      </c>
      <c r="D25" s="86">
        <f t="shared" si="1"/>
        <v>2.2170361726954493E-2</v>
      </c>
      <c r="E25" s="33">
        <f t="shared" si="2"/>
        <v>7024500</v>
      </c>
      <c r="F25" s="114">
        <f t="shared" si="3"/>
        <v>4.1419978714724312E-3</v>
      </c>
      <c r="G25" s="33">
        <v>9</v>
      </c>
      <c r="H25" s="86">
        <f>G25/$G$47</f>
        <v>1.5151515151515152E-2</v>
      </c>
      <c r="I25" s="33">
        <v>2678182</v>
      </c>
      <c r="J25" s="114">
        <f t="shared" si="4"/>
        <v>1.9528370865613048E-3</v>
      </c>
      <c r="K25" s="33">
        <v>10</v>
      </c>
      <c r="L25" s="86">
        <f>K25/$K$47</f>
        <v>3.8022813688212927E-2</v>
      </c>
      <c r="M25" s="33">
        <v>4346318</v>
      </c>
      <c r="N25" s="114">
        <f t="shared" si="6"/>
        <v>1.3394330997002034E-2</v>
      </c>
    </row>
    <row r="26" spans="1:14" x14ac:dyDescent="0.25">
      <c r="A26" s="110" t="s">
        <v>164</v>
      </c>
      <c r="B26" s="110" t="s">
        <v>165</v>
      </c>
      <c r="C26" s="33">
        <f t="shared" si="0"/>
        <v>24</v>
      </c>
      <c r="D26" s="86">
        <f t="shared" si="1"/>
        <v>2.8004667444574097E-2</v>
      </c>
      <c r="E26" s="33">
        <f t="shared" si="2"/>
        <v>252506051</v>
      </c>
      <c r="F26" s="114">
        <f t="shared" si="3"/>
        <v>0.14889024496774278</v>
      </c>
      <c r="G26" s="33">
        <v>14</v>
      </c>
      <c r="H26" s="86">
        <f>G26/$G$47</f>
        <v>2.3569023569023569E-2</v>
      </c>
      <c r="I26" s="33">
        <v>134487893</v>
      </c>
      <c r="J26" s="114">
        <f t="shared" si="4"/>
        <v>9.8063890035811049E-2</v>
      </c>
      <c r="K26" s="33">
        <v>10</v>
      </c>
      <c r="L26" s="86">
        <f t="shared" si="5"/>
        <v>3.8022813688212927E-2</v>
      </c>
      <c r="M26" s="33">
        <v>118018158</v>
      </c>
      <c r="N26" s="114">
        <f t="shared" si="6"/>
        <v>0.36370423699059379</v>
      </c>
    </row>
    <row r="27" spans="1:14" x14ac:dyDescent="0.25">
      <c r="A27" s="110" t="s">
        <v>208</v>
      </c>
      <c r="B27" s="110" t="s">
        <v>209</v>
      </c>
      <c r="C27" s="33">
        <f t="shared" si="0"/>
        <v>18</v>
      </c>
      <c r="D27" s="86">
        <f t="shared" si="1"/>
        <v>2.1003500583430573E-2</v>
      </c>
      <c r="E27" s="33">
        <f t="shared" si="2"/>
        <v>71627420</v>
      </c>
      <c r="F27" s="114">
        <f t="shared" si="3"/>
        <v>4.2235122952389764E-2</v>
      </c>
      <c r="G27" s="33">
        <v>18</v>
      </c>
      <c r="H27" s="86">
        <f>G27/$G$47</f>
        <v>3.0303030303030304E-2</v>
      </c>
      <c r="I27" s="33">
        <v>71627420</v>
      </c>
      <c r="J27" s="114">
        <f t="shared" si="4"/>
        <v>5.2228221304863869E-2</v>
      </c>
      <c r="K27" s="33">
        <v>0</v>
      </c>
      <c r="L27" s="86">
        <f t="shared" si="5"/>
        <v>0</v>
      </c>
      <c r="M27" s="33">
        <v>0</v>
      </c>
      <c r="N27" s="114">
        <f t="shared" si="6"/>
        <v>0</v>
      </c>
    </row>
    <row r="28" spans="1:14" x14ac:dyDescent="0.25">
      <c r="A28" s="110" t="s">
        <v>210</v>
      </c>
      <c r="B28" s="110" t="s">
        <v>211</v>
      </c>
      <c r="C28" s="33">
        <f t="shared" si="0"/>
        <v>51</v>
      </c>
      <c r="D28" s="86">
        <f t="shared" si="1"/>
        <v>5.9509918319719954E-2</v>
      </c>
      <c r="E28" s="33">
        <f t="shared" si="2"/>
        <v>51885621</v>
      </c>
      <c r="F28" s="114">
        <f t="shared" si="3"/>
        <v>3.0594367106843944E-2</v>
      </c>
      <c r="G28" s="33">
        <v>34</v>
      </c>
      <c r="H28" s="86">
        <f t="shared" ref="H28:H38" si="8">G28/$G$47</f>
        <v>5.7239057239057242E-2</v>
      </c>
      <c r="I28" s="33">
        <v>18082421</v>
      </c>
      <c r="J28" s="114">
        <f t="shared" si="4"/>
        <v>1.3185071941942315E-2</v>
      </c>
      <c r="K28" s="33">
        <v>17</v>
      </c>
      <c r="L28" s="86">
        <f t="shared" si="5"/>
        <v>6.4638783269961975E-2</v>
      </c>
      <c r="M28" s="33">
        <v>33803200</v>
      </c>
      <c r="N28" s="114">
        <f t="shared" si="6"/>
        <v>0.10417352102581062</v>
      </c>
    </row>
    <row r="29" spans="1:14" s="12" customFormat="1" x14ac:dyDescent="0.25">
      <c r="A29" s="110" t="s">
        <v>246</v>
      </c>
      <c r="B29" s="115" t="s">
        <v>247</v>
      </c>
      <c r="C29" s="33">
        <f t="shared" si="0"/>
        <v>1</v>
      </c>
      <c r="D29" s="86">
        <f t="shared" si="1"/>
        <v>1.1668611435239206E-3</v>
      </c>
      <c r="E29" s="33">
        <f t="shared" si="2"/>
        <v>204856</v>
      </c>
      <c r="F29" s="114">
        <f t="shared" si="3"/>
        <v>1.2079338258357981E-4</v>
      </c>
      <c r="G29" s="33">
        <v>1</v>
      </c>
      <c r="H29" s="86">
        <f t="shared" si="8"/>
        <v>1.6835016835016834E-3</v>
      </c>
      <c r="I29" s="33">
        <v>204856</v>
      </c>
      <c r="J29" s="114">
        <f t="shared" si="4"/>
        <v>1.4937386413791247E-4</v>
      </c>
      <c r="K29" s="33">
        <v>0</v>
      </c>
      <c r="L29" s="86">
        <f>K29/$K$47</f>
        <v>0</v>
      </c>
      <c r="M29" s="33">
        <v>0</v>
      </c>
      <c r="N29" s="114">
        <f t="shared" si="6"/>
        <v>0</v>
      </c>
    </row>
    <row r="30" spans="1:14" s="12" customFormat="1" ht="30" customHeight="1" x14ac:dyDescent="0.25">
      <c r="A30" s="110" t="s">
        <v>242</v>
      </c>
      <c r="B30" s="111" t="s">
        <v>243</v>
      </c>
      <c r="C30" s="33">
        <f t="shared" si="0"/>
        <v>6</v>
      </c>
      <c r="D30" s="86">
        <f t="shared" si="1"/>
        <v>7.0011668611435242E-3</v>
      </c>
      <c r="E30" s="33">
        <f t="shared" si="2"/>
        <v>27056213</v>
      </c>
      <c r="F30" s="114">
        <f t="shared" si="3"/>
        <v>1.5953701566816816E-2</v>
      </c>
      <c r="G30" s="33">
        <v>2</v>
      </c>
      <c r="H30" s="86">
        <f t="shared" si="8"/>
        <v>3.3670033670033669E-3</v>
      </c>
      <c r="I30" s="33">
        <v>1799369</v>
      </c>
      <c r="J30" s="114">
        <f t="shared" si="4"/>
        <v>1.3120372385479137E-3</v>
      </c>
      <c r="K30" s="33">
        <v>4</v>
      </c>
      <c r="L30" s="86">
        <f t="shared" si="5"/>
        <v>1.5209125475285171E-2</v>
      </c>
      <c r="M30" s="33">
        <v>25256844</v>
      </c>
      <c r="N30" s="114">
        <f t="shared" si="6"/>
        <v>7.7835659626296294E-2</v>
      </c>
    </row>
    <row r="31" spans="1:14" ht="30" x14ac:dyDescent="0.25">
      <c r="A31" s="110" t="s">
        <v>212</v>
      </c>
      <c r="B31" s="111" t="s">
        <v>213</v>
      </c>
      <c r="C31" s="33">
        <f t="shared" si="0"/>
        <v>17</v>
      </c>
      <c r="D31" s="86">
        <f t="shared" si="1"/>
        <v>1.9836639439906652E-2</v>
      </c>
      <c r="E31" s="33">
        <f t="shared" si="2"/>
        <v>94303021</v>
      </c>
      <c r="F31" s="114">
        <f t="shared" si="3"/>
        <v>5.5605795751358815E-2</v>
      </c>
      <c r="G31" s="33">
        <v>9</v>
      </c>
      <c r="H31" s="86">
        <f t="shared" si="8"/>
        <v>1.5151515151515152E-2</v>
      </c>
      <c r="I31" s="33">
        <v>91034367</v>
      </c>
      <c r="J31" s="114">
        <f t="shared" si="4"/>
        <v>6.6379091499096252E-2</v>
      </c>
      <c r="K31" s="33">
        <v>8</v>
      </c>
      <c r="L31" s="86">
        <f t="shared" si="5"/>
        <v>3.0418250950570342E-2</v>
      </c>
      <c r="M31" s="33">
        <v>3268654</v>
      </c>
      <c r="N31" s="114">
        <f t="shared" si="6"/>
        <v>1.0073223724236167E-2</v>
      </c>
    </row>
    <row r="32" spans="1:14" ht="30" customHeight="1" x14ac:dyDescent="0.25">
      <c r="A32" s="110" t="s">
        <v>214</v>
      </c>
      <c r="B32" s="111" t="s">
        <v>215</v>
      </c>
      <c r="C32" s="33">
        <f t="shared" si="0"/>
        <v>12</v>
      </c>
      <c r="D32" s="86">
        <f t="shared" si="1"/>
        <v>1.4002333722287048E-2</v>
      </c>
      <c r="E32" s="33">
        <f t="shared" si="2"/>
        <v>29700690</v>
      </c>
      <c r="F32" s="114">
        <f t="shared" si="3"/>
        <v>1.7513017974412775E-2</v>
      </c>
      <c r="G32" s="33">
        <v>12</v>
      </c>
      <c r="H32" s="86">
        <f t="shared" si="8"/>
        <v>2.0202020202020204E-2</v>
      </c>
      <c r="I32" s="33">
        <v>29700690</v>
      </c>
      <c r="J32" s="114">
        <f t="shared" si="4"/>
        <v>2.165670926339602E-2</v>
      </c>
      <c r="K32" s="33">
        <v>0</v>
      </c>
      <c r="L32" s="86">
        <f t="shared" si="5"/>
        <v>0</v>
      </c>
      <c r="M32" s="33">
        <v>0</v>
      </c>
      <c r="N32" s="114">
        <f t="shared" si="6"/>
        <v>0</v>
      </c>
    </row>
    <row r="33" spans="1:14" x14ac:dyDescent="0.25">
      <c r="A33" s="110" t="s">
        <v>216</v>
      </c>
      <c r="B33" s="110" t="s">
        <v>217</v>
      </c>
      <c r="C33" s="33">
        <f t="shared" si="0"/>
        <v>8</v>
      </c>
      <c r="D33" s="86">
        <f t="shared" si="1"/>
        <v>9.3348891481913644E-3</v>
      </c>
      <c r="E33" s="33">
        <f t="shared" si="2"/>
        <v>3251208</v>
      </c>
      <c r="F33" s="114">
        <f t="shared" si="3"/>
        <v>1.9170754666829157E-3</v>
      </c>
      <c r="G33" s="33">
        <v>8</v>
      </c>
      <c r="H33" s="86">
        <f t="shared" si="8"/>
        <v>1.3468013468013467E-2</v>
      </c>
      <c r="I33" s="33">
        <v>3251208</v>
      </c>
      <c r="J33" s="114">
        <f t="shared" si="4"/>
        <v>2.3706676986570765E-3</v>
      </c>
      <c r="K33" s="33">
        <v>0</v>
      </c>
      <c r="L33" s="86">
        <f t="shared" si="5"/>
        <v>0</v>
      </c>
      <c r="M33" s="33">
        <v>0</v>
      </c>
      <c r="N33" s="114">
        <f t="shared" si="6"/>
        <v>0</v>
      </c>
    </row>
    <row r="34" spans="1:14" s="12" customFormat="1" x14ac:dyDescent="0.25">
      <c r="A34" s="110" t="s">
        <v>248</v>
      </c>
      <c r="B34" s="110" t="s">
        <v>249</v>
      </c>
      <c r="C34" s="33">
        <f t="shared" si="0"/>
        <v>1</v>
      </c>
      <c r="D34" s="86">
        <f t="shared" si="1"/>
        <v>1.1668611435239206E-3</v>
      </c>
      <c r="E34" s="33">
        <f t="shared" si="2"/>
        <v>371900</v>
      </c>
      <c r="F34" s="114">
        <f t="shared" si="3"/>
        <v>2.1929091158098046E-4</v>
      </c>
      <c r="G34" s="33">
        <v>1</v>
      </c>
      <c r="H34" s="86">
        <f t="shared" si="8"/>
        <v>1.6835016835016834E-3</v>
      </c>
      <c r="I34" s="33">
        <v>371900</v>
      </c>
      <c r="J34" s="114">
        <f t="shared" si="4"/>
        <v>2.7117653411610907E-4</v>
      </c>
      <c r="K34" s="33">
        <v>0</v>
      </c>
      <c r="L34" s="86">
        <f t="shared" si="5"/>
        <v>0</v>
      </c>
      <c r="M34" s="33">
        <v>0</v>
      </c>
      <c r="N34" s="114">
        <f t="shared" si="6"/>
        <v>0</v>
      </c>
    </row>
    <row r="35" spans="1:14" x14ac:dyDescent="0.25">
      <c r="A35" s="110" t="s">
        <v>218</v>
      </c>
      <c r="B35" s="110" t="s">
        <v>219</v>
      </c>
      <c r="C35" s="33">
        <f t="shared" si="0"/>
        <v>31</v>
      </c>
      <c r="D35" s="86">
        <f t="shared" si="1"/>
        <v>3.6172695449241538E-2</v>
      </c>
      <c r="E35" s="33">
        <f t="shared" si="2"/>
        <v>96129534</v>
      </c>
      <c r="F35" s="114">
        <f t="shared" si="3"/>
        <v>5.6682799517921094E-2</v>
      </c>
      <c r="G35" s="33">
        <v>21</v>
      </c>
      <c r="H35" s="86">
        <f t="shared" si="8"/>
        <v>3.5353535353535352E-2</v>
      </c>
      <c r="I35" s="33">
        <v>87179696</v>
      </c>
      <c r="J35" s="114">
        <f t="shared" si="4"/>
        <v>6.3568399587459037E-2</v>
      </c>
      <c r="K35" s="33">
        <v>10</v>
      </c>
      <c r="L35" s="86">
        <f t="shared" si="5"/>
        <v>3.8022813688212927E-2</v>
      </c>
      <c r="M35" s="33">
        <v>8949838</v>
      </c>
      <c r="N35" s="114">
        <f t="shared" si="6"/>
        <v>2.7581298133626368E-2</v>
      </c>
    </row>
    <row r="36" spans="1:14" x14ac:dyDescent="0.25">
      <c r="A36" s="110" t="s">
        <v>220</v>
      </c>
      <c r="B36" s="110" t="s">
        <v>221</v>
      </c>
      <c r="C36" s="33">
        <f t="shared" si="0"/>
        <v>3</v>
      </c>
      <c r="D36" s="86">
        <f t="shared" si="1"/>
        <v>3.5005834305717621E-3</v>
      </c>
      <c r="E36" s="33">
        <f t="shared" si="2"/>
        <v>2250000</v>
      </c>
      <c r="F36" s="114">
        <f t="shared" si="3"/>
        <v>1.3267129633159614E-3</v>
      </c>
      <c r="G36" s="33">
        <v>3</v>
      </c>
      <c r="H36" s="86">
        <f t="shared" si="8"/>
        <v>5.0505050505050509E-3</v>
      </c>
      <c r="I36" s="33">
        <v>2250000</v>
      </c>
      <c r="J36" s="114">
        <f t="shared" si="4"/>
        <v>1.6406216772284093E-3</v>
      </c>
      <c r="K36" s="33">
        <v>0</v>
      </c>
      <c r="L36" s="86">
        <f t="shared" si="5"/>
        <v>0</v>
      </c>
      <c r="M36" s="33">
        <v>0</v>
      </c>
      <c r="N36" s="114">
        <f t="shared" si="6"/>
        <v>0</v>
      </c>
    </row>
    <row r="37" spans="1:14" ht="30" x14ac:dyDescent="0.25">
      <c r="A37" s="110" t="s">
        <v>222</v>
      </c>
      <c r="B37" s="111" t="s">
        <v>223</v>
      </c>
      <c r="C37" s="33">
        <f t="shared" si="0"/>
        <v>55</v>
      </c>
      <c r="D37" s="86">
        <f t="shared" si="1"/>
        <v>6.4177362893815634E-2</v>
      </c>
      <c r="E37" s="33">
        <f t="shared" si="2"/>
        <v>34024272</v>
      </c>
      <c r="F37" s="114">
        <f t="shared" si="3"/>
        <v>2.006241899101702E-2</v>
      </c>
      <c r="G37" s="33">
        <v>34</v>
      </c>
      <c r="H37" s="86">
        <f t="shared" si="8"/>
        <v>5.7239057239057242E-2</v>
      </c>
      <c r="I37" s="33">
        <v>27692895</v>
      </c>
      <c r="J37" s="114">
        <f t="shared" si="4"/>
        <v>2.0192695040982325E-2</v>
      </c>
      <c r="K37" s="33">
        <v>21</v>
      </c>
      <c r="L37" s="86">
        <f t="shared" si="5"/>
        <v>7.9847908745247151E-2</v>
      </c>
      <c r="M37" s="33">
        <v>6331377</v>
      </c>
      <c r="N37" s="114">
        <f t="shared" si="6"/>
        <v>1.9511816485771577E-2</v>
      </c>
    </row>
    <row r="38" spans="1:14" ht="30" x14ac:dyDescent="0.25">
      <c r="A38" s="110" t="s">
        <v>224</v>
      </c>
      <c r="B38" s="111" t="s">
        <v>225</v>
      </c>
      <c r="C38" s="33">
        <f t="shared" si="0"/>
        <v>62</v>
      </c>
      <c r="D38" s="86">
        <f t="shared" si="1"/>
        <v>7.2345390898483075E-2</v>
      </c>
      <c r="E38" s="33">
        <f t="shared" si="2"/>
        <v>82465329</v>
      </c>
      <c r="F38" s="114">
        <f t="shared" si="3"/>
        <v>4.8625698225962528E-2</v>
      </c>
      <c r="G38" s="33">
        <v>58</v>
      </c>
      <c r="H38" s="86">
        <f t="shared" si="8"/>
        <v>9.7643097643097643E-2</v>
      </c>
      <c r="I38" s="33">
        <v>81157880</v>
      </c>
      <c r="J38" s="114">
        <f t="shared" si="4"/>
        <v>5.9177500980400879E-2</v>
      </c>
      <c r="K38" s="33">
        <v>4</v>
      </c>
      <c r="L38" s="86">
        <f t="shared" si="5"/>
        <v>1.5209125475285171E-2</v>
      </c>
      <c r="M38" s="33">
        <v>1307449</v>
      </c>
      <c r="N38" s="114">
        <f t="shared" si="6"/>
        <v>4.0292506594545802E-3</v>
      </c>
    </row>
    <row r="39" spans="1:14" ht="30" x14ac:dyDescent="0.25">
      <c r="A39" s="110" t="s">
        <v>226</v>
      </c>
      <c r="B39" s="111" t="s">
        <v>227</v>
      </c>
      <c r="C39" s="33">
        <f t="shared" si="0"/>
        <v>9</v>
      </c>
      <c r="D39" s="86">
        <f t="shared" si="1"/>
        <v>1.0501750291715286E-2</v>
      </c>
      <c r="E39" s="33">
        <f t="shared" si="2"/>
        <v>14363182</v>
      </c>
      <c r="F39" s="114">
        <f t="shared" si="3"/>
        <v>8.4692532239406572E-3</v>
      </c>
      <c r="G39" s="33">
        <v>9</v>
      </c>
      <c r="H39" s="86">
        <f>G39/$G$47</f>
        <v>1.5151515151515152E-2</v>
      </c>
      <c r="I39" s="33">
        <v>14363182</v>
      </c>
      <c r="J39" s="114">
        <f t="shared" si="4"/>
        <v>1.0473132330300844E-2</v>
      </c>
      <c r="K39" s="33">
        <v>0</v>
      </c>
      <c r="L39" s="86">
        <f t="shared" si="5"/>
        <v>0</v>
      </c>
      <c r="M39" s="33">
        <v>0</v>
      </c>
      <c r="N39" s="114">
        <f t="shared" si="6"/>
        <v>0</v>
      </c>
    </row>
    <row r="40" spans="1:14" ht="30" x14ac:dyDescent="0.25">
      <c r="A40" s="110" t="s">
        <v>228</v>
      </c>
      <c r="B40" s="111" t="s">
        <v>229</v>
      </c>
      <c r="C40" s="33">
        <f t="shared" si="0"/>
        <v>23</v>
      </c>
      <c r="D40" s="86">
        <f t="shared" si="1"/>
        <v>2.6837806301050177E-2</v>
      </c>
      <c r="E40" s="33">
        <f t="shared" si="2"/>
        <v>305647209</v>
      </c>
      <c r="F40" s="114">
        <f t="shared" si="3"/>
        <v>0.18022493972517467</v>
      </c>
      <c r="G40" s="33">
        <v>20</v>
      </c>
      <c r="H40" s="86">
        <f>G40/$G$47</f>
        <v>3.3670033670033669E-2</v>
      </c>
      <c r="I40" s="33">
        <v>303971319</v>
      </c>
      <c r="J40" s="114">
        <f t="shared" si="4"/>
        <v>0.22164530453649414</v>
      </c>
      <c r="K40" s="33">
        <v>3</v>
      </c>
      <c r="L40" s="86">
        <f t="shared" si="5"/>
        <v>1.1406844106463879E-2</v>
      </c>
      <c r="M40" s="33">
        <v>1675890</v>
      </c>
      <c r="N40" s="114">
        <f t="shared" si="6"/>
        <v>5.1646992637367399E-3</v>
      </c>
    </row>
    <row r="41" spans="1:14" ht="45" x14ac:dyDescent="0.25">
      <c r="A41" s="110" t="s">
        <v>230</v>
      </c>
      <c r="B41" s="111" t="s">
        <v>231</v>
      </c>
      <c r="C41" s="33">
        <f t="shared" si="0"/>
        <v>26</v>
      </c>
      <c r="D41" s="86">
        <f t="shared" si="1"/>
        <v>3.0338389731621937E-2</v>
      </c>
      <c r="E41" s="33">
        <f t="shared" si="2"/>
        <v>18497772</v>
      </c>
      <c r="F41" s="114">
        <f t="shared" si="3"/>
        <v>1.0907215068828009E-2</v>
      </c>
      <c r="G41" s="33">
        <v>20</v>
      </c>
      <c r="H41" s="86">
        <f>G41/$G$47</f>
        <v>3.3670033670033669E-2</v>
      </c>
      <c r="I41" s="33">
        <v>16473485</v>
      </c>
      <c r="J41" s="114">
        <f t="shared" si="4"/>
        <v>1.2011891817998686E-2</v>
      </c>
      <c r="K41" s="33">
        <v>6</v>
      </c>
      <c r="L41" s="86">
        <f t="shared" si="5"/>
        <v>2.2813688212927757E-2</v>
      </c>
      <c r="M41" s="33">
        <v>2024287</v>
      </c>
      <c r="N41" s="114">
        <f t="shared" si="6"/>
        <v>6.2383769689489483E-3</v>
      </c>
    </row>
    <row r="42" spans="1:14" s="12" customFormat="1" x14ac:dyDescent="0.25">
      <c r="A42" s="110" t="s">
        <v>244</v>
      </c>
      <c r="B42" s="111" t="s">
        <v>245</v>
      </c>
      <c r="C42" s="33">
        <f t="shared" si="0"/>
        <v>1</v>
      </c>
      <c r="D42" s="86">
        <f t="shared" si="1"/>
        <v>1.1668611435239206E-3</v>
      </c>
      <c r="E42" s="33">
        <f t="shared" si="2"/>
        <v>223000</v>
      </c>
      <c r="F42" s="114">
        <f t="shared" si="3"/>
        <v>1.3149199591975974E-4</v>
      </c>
      <c r="G42" s="33">
        <v>1</v>
      </c>
      <c r="H42" s="86">
        <f>G42/$G$47</f>
        <v>1.6835016835016834E-3</v>
      </c>
      <c r="I42" s="33">
        <v>223000</v>
      </c>
      <c r="J42" s="114">
        <f>I42/$I$47</f>
        <v>1.6260383734308234E-4</v>
      </c>
      <c r="K42" s="33">
        <v>0</v>
      </c>
      <c r="L42" s="86">
        <f t="shared" si="5"/>
        <v>0</v>
      </c>
      <c r="M42" s="33">
        <v>0</v>
      </c>
      <c r="N42" s="114">
        <f t="shared" si="6"/>
        <v>0</v>
      </c>
    </row>
    <row r="43" spans="1:14" x14ac:dyDescent="0.25">
      <c r="A43" s="110" t="s">
        <v>232</v>
      </c>
      <c r="B43" s="110" t="s">
        <v>233</v>
      </c>
      <c r="C43" s="33">
        <f t="shared" si="0"/>
        <v>8</v>
      </c>
      <c r="D43" s="86">
        <f t="shared" si="1"/>
        <v>9.3348891481913644E-3</v>
      </c>
      <c r="E43" s="33">
        <f t="shared" si="2"/>
        <v>15008431</v>
      </c>
      <c r="F43" s="114">
        <f t="shared" si="3"/>
        <v>8.8497244296591726E-3</v>
      </c>
      <c r="G43" s="33">
        <v>6</v>
      </c>
      <c r="H43" s="86">
        <f t="shared" ref="H43:H44" si="9">G43/$G$47</f>
        <v>1.0101010101010102E-2</v>
      </c>
      <c r="I43" s="33">
        <v>9233276</v>
      </c>
      <c r="J43" s="114">
        <f t="shared" si="4"/>
        <v>6.7325834477479189E-3</v>
      </c>
      <c r="K43" s="33">
        <v>2</v>
      </c>
      <c r="L43" s="86">
        <f t="shared" si="5"/>
        <v>7.6045627376425855E-3</v>
      </c>
      <c r="M43" s="33">
        <v>5775155</v>
      </c>
      <c r="N43" s="114">
        <f t="shared" si="6"/>
        <v>1.7797670954815381E-2</v>
      </c>
    </row>
    <row r="44" spans="1:14" ht="30" x14ac:dyDescent="0.25">
      <c r="A44" s="110" t="s">
        <v>234</v>
      </c>
      <c r="B44" s="111" t="s">
        <v>235</v>
      </c>
      <c r="C44" s="33">
        <f t="shared" si="0"/>
        <v>44</v>
      </c>
      <c r="D44" s="86">
        <f t="shared" si="1"/>
        <v>5.1341890315052506E-2</v>
      </c>
      <c r="E44" s="33">
        <f t="shared" si="2"/>
        <v>36487375</v>
      </c>
      <c r="F44" s="114">
        <f t="shared" si="3"/>
        <v>2.1514788182164769E-2</v>
      </c>
      <c r="G44" s="33">
        <v>16</v>
      </c>
      <c r="H44" s="86">
        <f t="shared" si="9"/>
        <v>2.6936026936026935E-2</v>
      </c>
      <c r="I44" s="33">
        <v>12198725</v>
      </c>
      <c r="J44" s="114">
        <f t="shared" si="4"/>
        <v>8.8948856309102788E-3</v>
      </c>
      <c r="K44" s="33">
        <v>28</v>
      </c>
      <c r="L44" s="86">
        <f t="shared" si="5"/>
        <v>0.10646387832699619</v>
      </c>
      <c r="M44" s="33">
        <v>24288650</v>
      </c>
      <c r="N44" s="114">
        <f t="shared" si="6"/>
        <v>7.485191317578084E-2</v>
      </c>
    </row>
    <row r="45" spans="1:14" x14ac:dyDescent="0.25">
      <c r="A45" s="110" t="s">
        <v>236</v>
      </c>
      <c r="B45" s="110" t="s">
        <v>237</v>
      </c>
      <c r="C45" s="33">
        <f t="shared" si="0"/>
        <v>4</v>
      </c>
      <c r="D45" s="86">
        <f t="shared" si="1"/>
        <v>4.6674445740956822E-3</v>
      </c>
      <c r="E45" s="33">
        <f t="shared" si="2"/>
        <v>1485924</v>
      </c>
      <c r="F45" s="114">
        <f t="shared" si="3"/>
        <v>8.76175392578803E-4</v>
      </c>
      <c r="G45" s="33">
        <v>3</v>
      </c>
      <c r="H45" s="86">
        <f>G45/$G$47</f>
        <v>5.0505050505050509E-3</v>
      </c>
      <c r="I45" s="33">
        <v>1201668</v>
      </c>
      <c r="J45" s="114">
        <f t="shared" si="4"/>
        <v>8.7621447539187034E-4</v>
      </c>
      <c r="K45" s="33">
        <v>1</v>
      </c>
      <c r="L45" s="86">
        <f t="shared" si="5"/>
        <v>3.8022813688212928E-3</v>
      </c>
      <c r="M45" s="33">
        <v>284256</v>
      </c>
      <c r="N45" s="114">
        <f t="shared" si="6"/>
        <v>8.760102118353536E-4</v>
      </c>
    </row>
    <row r="46" spans="1:14" x14ac:dyDescent="0.25">
      <c r="A46" s="110" t="s">
        <v>238</v>
      </c>
      <c r="B46" s="110" t="s">
        <v>239</v>
      </c>
      <c r="C46" s="33">
        <f t="shared" si="0"/>
        <v>9</v>
      </c>
      <c r="D46" s="86">
        <f t="shared" si="1"/>
        <v>1.0501750291715286E-2</v>
      </c>
      <c r="E46" s="33">
        <f t="shared" si="2"/>
        <v>7460730</v>
      </c>
      <c r="F46" s="114">
        <f t="shared" si="3"/>
        <v>4.39922098080013E-3</v>
      </c>
      <c r="G46" s="33">
        <v>9</v>
      </c>
      <c r="H46" s="86">
        <f>G46/$G$47</f>
        <v>1.5151515151515152E-2</v>
      </c>
      <c r="I46" s="33">
        <v>7460730</v>
      </c>
      <c r="J46" s="114">
        <f t="shared" si="4"/>
        <v>5.4401046070881379E-3</v>
      </c>
      <c r="K46" s="33">
        <v>0</v>
      </c>
      <c r="L46" s="86">
        <f t="shared" si="5"/>
        <v>0</v>
      </c>
      <c r="M46" s="33">
        <v>0</v>
      </c>
      <c r="N46" s="114">
        <f>M46/$M$47</f>
        <v>0</v>
      </c>
    </row>
    <row r="47" spans="1:14" x14ac:dyDescent="0.25">
      <c r="A47" s="261" t="s">
        <v>30</v>
      </c>
      <c r="B47" s="262"/>
      <c r="C47" s="33">
        <f t="shared" si="0"/>
        <v>857</v>
      </c>
      <c r="D47" s="86">
        <f t="shared" si="1"/>
        <v>1</v>
      </c>
      <c r="E47" s="33">
        <f t="shared" si="2"/>
        <v>1695920717</v>
      </c>
      <c r="F47" s="114">
        <f t="shared" si="3"/>
        <v>1</v>
      </c>
      <c r="G47" s="33">
        <f>SUM(G5:G46)</f>
        <v>594</v>
      </c>
      <c r="H47" s="86">
        <f>G47/$G$47</f>
        <v>1</v>
      </c>
      <c r="I47" s="33">
        <f>SUM(I5:I46)</f>
        <v>1371431349</v>
      </c>
      <c r="J47" s="114">
        <f t="shared" si="4"/>
        <v>1</v>
      </c>
      <c r="K47" s="33">
        <f>SUM(K5:K46)</f>
        <v>263</v>
      </c>
      <c r="L47" s="86">
        <f t="shared" si="5"/>
        <v>1</v>
      </c>
      <c r="M47" s="33">
        <f>SUM(M5:M46)</f>
        <v>324489368</v>
      </c>
      <c r="N47" s="114">
        <f t="shared" si="6"/>
        <v>1</v>
      </c>
    </row>
    <row r="49" spans="1:14" ht="15.75" x14ac:dyDescent="0.25">
      <c r="A49" s="119" t="s">
        <v>251</v>
      </c>
    </row>
    <row r="50" spans="1:14" s="12" customFormat="1" x14ac:dyDescent="0.25">
      <c r="A50" s="118"/>
    </row>
    <row r="51" spans="1:14" ht="60" customHeight="1" x14ac:dyDescent="0.25">
      <c r="A51" s="121" t="s">
        <v>168</v>
      </c>
      <c r="B51" s="121" t="s">
        <v>169</v>
      </c>
      <c r="C51" s="120" t="s">
        <v>252</v>
      </c>
      <c r="D51" s="120" t="s">
        <v>102</v>
      </c>
      <c r="E51" s="120" t="s">
        <v>253</v>
      </c>
      <c r="L51" s="137" t="s">
        <v>168</v>
      </c>
      <c r="M51" s="33" t="s">
        <v>44</v>
      </c>
      <c r="N51" s="33" t="s">
        <v>45</v>
      </c>
    </row>
    <row r="52" spans="1:14" ht="30" x14ac:dyDescent="0.25">
      <c r="A52" s="110" t="s">
        <v>166</v>
      </c>
      <c r="B52" s="111" t="s">
        <v>167</v>
      </c>
      <c r="C52" s="33">
        <v>231000</v>
      </c>
      <c r="D52" s="86">
        <f>C52/E52</f>
        <v>8.1157709455400157E-2</v>
      </c>
      <c r="E52" s="33">
        <f>E5</f>
        <v>2846310</v>
      </c>
      <c r="L52" s="124" t="s">
        <v>166</v>
      </c>
      <c r="M52" s="113">
        <v>1289077</v>
      </c>
      <c r="N52" s="33">
        <v>1557233</v>
      </c>
    </row>
    <row r="53" spans="1:14" x14ac:dyDescent="0.25">
      <c r="A53" s="110" t="s">
        <v>172</v>
      </c>
      <c r="B53" s="110" t="s">
        <v>173</v>
      </c>
      <c r="C53" s="33">
        <v>219395</v>
      </c>
      <c r="D53" s="86">
        <f t="shared" ref="D53:D80" si="10">C53/E53</f>
        <v>0.36522432509368036</v>
      </c>
      <c r="E53" s="33">
        <f>E7</f>
        <v>600713</v>
      </c>
      <c r="L53" s="124" t="s">
        <v>170</v>
      </c>
      <c r="M53" s="113">
        <v>24772226</v>
      </c>
      <c r="N53" s="33">
        <v>18880600</v>
      </c>
    </row>
    <row r="54" spans="1:14" x14ac:dyDescent="0.25">
      <c r="A54" s="110" t="s">
        <v>176</v>
      </c>
      <c r="B54" s="110" t="s">
        <v>177</v>
      </c>
      <c r="C54" s="33">
        <v>148000</v>
      </c>
      <c r="D54" s="86">
        <f t="shared" si="10"/>
        <v>5.9965398344468797E-2</v>
      </c>
      <c r="E54" s="33">
        <f t="shared" ref="E54:E68" si="11">E9</f>
        <v>2468090</v>
      </c>
      <c r="L54" s="124" t="s">
        <v>172</v>
      </c>
      <c r="M54" s="33">
        <v>600713</v>
      </c>
      <c r="N54" s="33">
        <v>0</v>
      </c>
    </row>
    <row r="55" spans="1:14" x14ac:dyDescent="0.25">
      <c r="A55" s="110" t="s">
        <v>178</v>
      </c>
      <c r="B55" s="110" t="s">
        <v>179</v>
      </c>
      <c r="C55" s="33">
        <v>1276232</v>
      </c>
      <c r="D55" s="86">
        <f t="shared" si="10"/>
        <v>0.36540129859941606</v>
      </c>
      <c r="E55" s="33">
        <f t="shared" si="11"/>
        <v>3492686</v>
      </c>
      <c r="L55" s="124" t="s">
        <v>174</v>
      </c>
      <c r="M55" s="33">
        <v>18419819</v>
      </c>
      <c r="N55" s="33">
        <v>10127371</v>
      </c>
    </row>
    <row r="56" spans="1:14" x14ac:dyDescent="0.25">
      <c r="A56" s="110" t="s">
        <v>180</v>
      </c>
      <c r="B56" s="110" t="s">
        <v>181</v>
      </c>
      <c r="C56" s="33">
        <v>425540</v>
      </c>
      <c r="D56" s="86">
        <f t="shared" si="10"/>
        <v>0.59586170586662068</v>
      </c>
      <c r="E56" s="33">
        <f t="shared" si="11"/>
        <v>714159</v>
      </c>
      <c r="L56" s="124" t="s">
        <v>176</v>
      </c>
      <c r="M56" s="33">
        <v>1974689</v>
      </c>
      <c r="N56" s="33">
        <v>493401</v>
      </c>
    </row>
    <row r="57" spans="1:14" x14ac:dyDescent="0.25">
      <c r="A57" s="110" t="s">
        <v>182</v>
      </c>
      <c r="B57" s="110" t="s">
        <v>183</v>
      </c>
      <c r="C57" s="33">
        <v>2638092</v>
      </c>
      <c r="D57" s="86">
        <f t="shared" si="10"/>
        <v>1</v>
      </c>
      <c r="E57" s="33">
        <f t="shared" si="11"/>
        <v>2638092</v>
      </c>
      <c r="L57" s="124" t="s">
        <v>178</v>
      </c>
      <c r="M57" s="33">
        <v>3492686</v>
      </c>
      <c r="N57" s="33">
        <v>0</v>
      </c>
    </row>
    <row r="58" spans="1:14" x14ac:dyDescent="0.25">
      <c r="A58" s="110" t="s">
        <v>184</v>
      </c>
      <c r="B58" s="110" t="s">
        <v>185</v>
      </c>
      <c r="C58" s="33">
        <v>620561</v>
      </c>
      <c r="D58" s="86">
        <f t="shared" si="10"/>
        <v>9.2389808254534286E-2</v>
      </c>
      <c r="E58" s="33">
        <f t="shared" si="11"/>
        <v>6716769</v>
      </c>
      <c r="L58" s="124" t="s">
        <v>180</v>
      </c>
      <c r="M58" s="33">
        <v>714159</v>
      </c>
      <c r="N58" s="33">
        <v>0</v>
      </c>
    </row>
    <row r="59" spans="1:14" ht="30" x14ac:dyDescent="0.25">
      <c r="A59" s="110" t="s">
        <v>186</v>
      </c>
      <c r="B59" s="111" t="s">
        <v>187</v>
      </c>
      <c r="C59" s="122">
        <v>195700</v>
      </c>
      <c r="D59" s="86">
        <f t="shared" si="10"/>
        <v>3.656116686953724E-3</v>
      </c>
      <c r="E59" s="33">
        <f t="shared" si="11"/>
        <v>53526738</v>
      </c>
      <c r="L59" s="124" t="s">
        <v>182</v>
      </c>
      <c r="M59" s="33">
        <v>2638092</v>
      </c>
      <c r="N59" s="33">
        <v>0</v>
      </c>
    </row>
    <row r="60" spans="1:14" ht="30" x14ac:dyDescent="0.25">
      <c r="A60" s="110" t="s">
        <v>188</v>
      </c>
      <c r="B60" s="111" t="s">
        <v>189</v>
      </c>
      <c r="C60" s="33">
        <v>162400</v>
      </c>
      <c r="D60" s="86">
        <f t="shared" si="10"/>
        <v>2.4000509567469141E-2</v>
      </c>
      <c r="E60" s="33">
        <f t="shared" si="11"/>
        <v>6766523</v>
      </c>
      <c r="L60" s="124" t="s">
        <v>184</v>
      </c>
      <c r="M60" s="33">
        <v>6716769</v>
      </c>
      <c r="N60" s="33">
        <v>0</v>
      </c>
    </row>
    <row r="61" spans="1:14" ht="30" x14ac:dyDescent="0.25">
      <c r="A61" s="110" t="s">
        <v>190</v>
      </c>
      <c r="B61" s="111" t="s">
        <v>191</v>
      </c>
      <c r="C61" s="33">
        <v>1165826</v>
      </c>
      <c r="D61" s="86">
        <f t="shared" si="10"/>
        <v>0.49959953220905234</v>
      </c>
      <c r="E61" s="33">
        <f t="shared" si="11"/>
        <v>2333521</v>
      </c>
      <c r="L61" s="124" t="s">
        <v>186</v>
      </c>
      <c r="M61" s="33">
        <v>49427295</v>
      </c>
      <c r="N61" s="33">
        <v>4099443</v>
      </c>
    </row>
    <row r="62" spans="1:14" ht="30" x14ac:dyDescent="0.25">
      <c r="A62" s="110" t="s">
        <v>192</v>
      </c>
      <c r="B62" s="111" t="s">
        <v>193</v>
      </c>
      <c r="C62" s="33">
        <v>6264269</v>
      </c>
      <c r="D62" s="86">
        <f t="shared" si="10"/>
        <v>2.1417428304074858E-2</v>
      </c>
      <c r="E62" s="33">
        <f t="shared" si="11"/>
        <v>292484649</v>
      </c>
      <c r="L62" s="124" t="s">
        <v>188</v>
      </c>
      <c r="M62" s="33">
        <v>4037859</v>
      </c>
      <c r="N62" s="33">
        <v>2728664</v>
      </c>
    </row>
    <row r="63" spans="1:14" x14ac:dyDescent="0.25">
      <c r="A63" s="110" t="s">
        <v>194</v>
      </c>
      <c r="B63" s="110" t="s">
        <v>195</v>
      </c>
      <c r="C63" s="33">
        <v>10739162</v>
      </c>
      <c r="D63" s="86">
        <f t="shared" si="10"/>
        <v>0.15547877046075328</v>
      </c>
      <c r="E63" s="33">
        <f t="shared" si="11"/>
        <v>69071565</v>
      </c>
      <c r="L63" s="124" t="s">
        <v>190</v>
      </c>
      <c r="M63" s="33">
        <v>2333521</v>
      </c>
      <c r="N63" s="33">
        <v>0</v>
      </c>
    </row>
    <row r="64" spans="1:14" ht="30" x14ac:dyDescent="0.25">
      <c r="A64" s="110" t="s">
        <v>196</v>
      </c>
      <c r="B64" s="111" t="s">
        <v>197</v>
      </c>
      <c r="C64" s="33">
        <v>1631217</v>
      </c>
      <c r="D64" s="86">
        <f t="shared" si="10"/>
        <v>0.23889190576111294</v>
      </c>
      <c r="E64" s="33">
        <f t="shared" si="11"/>
        <v>6828264</v>
      </c>
      <c r="L64" s="124" t="s">
        <v>192</v>
      </c>
      <c r="M64" s="33">
        <v>268253253</v>
      </c>
      <c r="N64" s="33">
        <v>24231396</v>
      </c>
    </row>
    <row r="65" spans="1:14" ht="45" x14ac:dyDescent="0.25">
      <c r="A65" s="110" t="s">
        <v>240</v>
      </c>
      <c r="B65" s="111" t="s">
        <v>241</v>
      </c>
      <c r="C65" s="33">
        <v>524230</v>
      </c>
      <c r="D65" s="86">
        <f t="shared" si="10"/>
        <v>0.64392148095921864</v>
      </c>
      <c r="E65" s="33">
        <f t="shared" si="11"/>
        <v>814121</v>
      </c>
      <c r="L65" s="124" t="s">
        <v>194</v>
      </c>
      <c r="M65" s="33">
        <v>44291949</v>
      </c>
      <c r="N65" s="33">
        <v>24779616</v>
      </c>
    </row>
    <row r="66" spans="1:14" ht="30" x14ac:dyDescent="0.25">
      <c r="A66" s="110" t="s">
        <v>198</v>
      </c>
      <c r="B66" s="111" t="s">
        <v>199</v>
      </c>
      <c r="C66" s="33">
        <v>1657667</v>
      </c>
      <c r="D66" s="86">
        <f t="shared" si="10"/>
        <v>0.13741486628497229</v>
      </c>
      <c r="E66" s="33">
        <f t="shared" si="11"/>
        <v>12063229</v>
      </c>
      <c r="L66" s="124" t="s">
        <v>196</v>
      </c>
      <c r="M66" s="33">
        <v>6655906</v>
      </c>
      <c r="N66" s="33">
        <v>172358</v>
      </c>
    </row>
    <row r="67" spans="1:14" ht="45" x14ac:dyDescent="0.25">
      <c r="A67" s="110" t="s">
        <v>200</v>
      </c>
      <c r="B67" s="111" t="s">
        <v>201</v>
      </c>
      <c r="C67" s="33">
        <v>273959</v>
      </c>
      <c r="D67" s="86">
        <f t="shared" si="10"/>
        <v>5.5170790226381106E-2</v>
      </c>
      <c r="E67" s="33">
        <f t="shared" si="11"/>
        <v>4965653</v>
      </c>
      <c r="L67" s="124" t="s">
        <v>240</v>
      </c>
      <c r="M67" s="33">
        <v>643013</v>
      </c>
      <c r="N67" s="33">
        <v>171108</v>
      </c>
    </row>
    <row r="68" spans="1:14" x14ac:dyDescent="0.25">
      <c r="A68" s="110" t="s">
        <v>202</v>
      </c>
      <c r="B68" s="110" t="s">
        <v>203</v>
      </c>
      <c r="C68" s="33">
        <v>756198</v>
      </c>
      <c r="D68" s="86">
        <f t="shared" si="10"/>
        <v>0.35988914889941304</v>
      </c>
      <c r="E68" s="33">
        <f t="shared" si="11"/>
        <v>2101197</v>
      </c>
      <c r="L68" s="124" t="s">
        <v>198</v>
      </c>
      <c r="M68" s="33">
        <v>11713229</v>
      </c>
      <c r="N68" s="33">
        <v>350000</v>
      </c>
    </row>
    <row r="69" spans="1:14" x14ac:dyDescent="0.25">
      <c r="A69" s="110" t="s">
        <v>208</v>
      </c>
      <c r="B69" s="110" t="s">
        <v>209</v>
      </c>
      <c r="C69" s="33">
        <v>1198210</v>
      </c>
      <c r="D69" s="86">
        <f t="shared" si="10"/>
        <v>1.6728370224698867E-2</v>
      </c>
      <c r="E69" s="33">
        <f>E27</f>
        <v>71627420</v>
      </c>
      <c r="L69" s="124" t="s">
        <v>200</v>
      </c>
      <c r="M69" s="33">
        <v>4343325</v>
      </c>
      <c r="N69" s="33">
        <v>622328</v>
      </c>
    </row>
    <row r="70" spans="1:14" x14ac:dyDescent="0.25">
      <c r="A70" s="110" t="s">
        <v>210</v>
      </c>
      <c r="B70" s="110" t="s">
        <v>211</v>
      </c>
      <c r="C70" s="33">
        <v>413224</v>
      </c>
      <c r="D70" s="86">
        <f t="shared" si="10"/>
        <v>7.9641332615061119E-3</v>
      </c>
      <c r="E70" s="33">
        <f>E28</f>
        <v>51885621</v>
      </c>
      <c r="L70" s="124" t="s">
        <v>202</v>
      </c>
      <c r="M70" s="33">
        <v>1401197</v>
      </c>
      <c r="N70" s="33">
        <v>700000</v>
      </c>
    </row>
    <row r="71" spans="1:14" ht="30" customHeight="1" x14ac:dyDescent="0.25">
      <c r="A71" s="110" t="s">
        <v>214</v>
      </c>
      <c r="B71" s="111" t="s">
        <v>215</v>
      </c>
      <c r="C71" s="33">
        <v>7513180</v>
      </c>
      <c r="D71" s="86">
        <f t="shared" si="10"/>
        <v>0.2529631466474348</v>
      </c>
      <c r="E71" s="33">
        <f>E32</f>
        <v>29700690</v>
      </c>
      <c r="L71" s="124" t="s">
        <v>204</v>
      </c>
      <c r="M71" s="33">
        <v>1068410</v>
      </c>
      <c r="N71" s="33">
        <v>245774</v>
      </c>
    </row>
    <row r="72" spans="1:14" x14ac:dyDescent="0.25">
      <c r="A72" s="110" t="s">
        <v>216</v>
      </c>
      <c r="B72" s="110" t="s">
        <v>217</v>
      </c>
      <c r="C72" s="33">
        <v>1181318</v>
      </c>
      <c r="D72" s="86">
        <f t="shared" si="10"/>
        <v>0.36334740810185012</v>
      </c>
      <c r="E72" s="33">
        <f>E33</f>
        <v>3251208</v>
      </c>
      <c r="L72" s="124" t="s">
        <v>206</v>
      </c>
      <c r="M72" s="33">
        <v>2678182</v>
      </c>
      <c r="N72" s="33">
        <v>4346318</v>
      </c>
    </row>
    <row r="73" spans="1:14" x14ac:dyDescent="0.25">
      <c r="A73" s="110" t="s">
        <v>218</v>
      </c>
      <c r="B73" s="110" t="s">
        <v>219</v>
      </c>
      <c r="C73" s="33">
        <v>377558</v>
      </c>
      <c r="D73" s="86">
        <f t="shared" si="10"/>
        <v>3.9275962785796925E-3</v>
      </c>
      <c r="E73" s="33">
        <f>E35</f>
        <v>96129534</v>
      </c>
      <c r="L73" s="124" t="s">
        <v>164</v>
      </c>
      <c r="M73" s="33">
        <v>134487893</v>
      </c>
      <c r="N73" s="33">
        <v>118018158</v>
      </c>
    </row>
    <row r="74" spans="1:14" ht="30" x14ac:dyDescent="0.25">
      <c r="A74" s="110" t="s">
        <v>222</v>
      </c>
      <c r="B74" s="111" t="s">
        <v>223</v>
      </c>
      <c r="C74" s="33">
        <v>2100652</v>
      </c>
      <c r="D74" s="86">
        <f t="shared" si="10"/>
        <v>6.1739807393968636E-2</v>
      </c>
      <c r="E74" s="33">
        <f>E37</f>
        <v>34024272</v>
      </c>
      <c r="L74" s="124" t="s">
        <v>208</v>
      </c>
      <c r="M74" s="33">
        <v>71627420</v>
      </c>
      <c r="N74" s="33">
        <v>0</v>
      </c>
    </row>
    <row r="75" spans="1:14" ht="30" x14ac:dyDescent="0.25">
      <c r="A75" s="110" t="s">
        <v>224</v>
      </c>
      <c r="B75" s="111" t="s">
        <v>225</v>
      </c>
      <c r="C75" s="33">
        <v>4055330</v>
      </c>
      <c r="D75" s="86">
        <f t="shared" si="10"/>
        <v>4.9176181665388126E-2</v>
      </c>
      <c r="E75" s="33">
        <f>E38</f>
        <v>82465329</v>
      </c>
      <c r="L75" s="124" t="s">
        <v>210</v>
      </c>
      <c r="M75" s="33">
        <v>18082421</v>
      </c>
      <c r="N75" s="33">
        <v>33803200</v>
      </c>
    </row>
    <row r="76" spans="1:14" ht="30" x14ac:dyDescent="0.25">
      <c r="A76" s="110" t="s">
        <v>226</v>
      </c>
      <c r="B76" s="111" t="s">
        <v>227</v>
      </c>
      <c r="C76" s="33">
        <v>140000</v>
      </c>
      <c r="D76" s="86">
        <f t="shared" si="10"/>
        <v>9.7471437735732937E-3</v>
      </c>
      <c r="E76" s="33">
        <f>E39</f>
        <v>14363182</v>
      </c>
      <c r="L76" s="124" t="s">
        <v>246</v>
      </c>
      <c r="M76" s="33">
        <v>204856</v>
      </c>
      <c r="N76" s="33">
        <v>0</v>
      </c>
    </row>
    <row r="77" spans="1:14" ht="30" x14ac:dyDescent="0.25">
      <c r="A77" s="110" t="s">
        <v>228</v>
      </c>
      <c r="B77" s="111" t="s">
        <v>229</v>
      </c>
      <c r="C77" s="33">
        <v>1056000</v>
      </c>
      <c r="D77" s="86">
        <f t="shared" si="10"/>
        <v>3.4549636604075781E-3</v>
      </c>
      <c r="E77" s="33">
        <f>E40</f>
        <v>305647209</v>
      </c>
      <c r="L77" s="124" t="s">
        <v>242</v>
      </c>
      <c r="M77" s="33">
        <v>1799369</v>
      </c>
      <c r="N77" s="33">
        <v>25256844</v>
      </c>
    </row>
    <row r="78" spans="1:14" ht="45" x14ac:dyDescent="0.25">
      <c r="A78" s="110" t="s">
        <v>230</v>
      </c>
      <c r="B78" s="111" t="s">
        <v>231</v>
      </c>
      <c r="C78" s="33">
        <v>481162</v>
      </c>
      <c r="D78" s="86">
        <f t="shared" si="10"/>
        <v>2.60118894318732E-2</v>
      </c>
      <c r="E78" s="33">
        <f>E41</f>
        <v>18497772</v>
      </c>
      <c r="L78" s="124" t="s">
        <v>212</v>
      </c>
      <c r="M78" s="33">
        <v>91034367</v>
      </c>
      <c r="N78" s="33">
        <v>3268654</v>
      </c>
    </row>
    <row r="79" spans="1:14" ht="30" x14ac:dyDescent="0.25">
      <c r="A79" s="110" t="s">
        <v>234</v>
      </c>
      <c r="B79" s="111" t="s">
        <v>235</v>
      </c>
      <c r="C79" s="33">
        <v>317891</v>
      </c>
      <c r="D79" s="86">
        <f t="shared" si="10"/>
        <v>8.7123559861458921E-3</v>
      </c>
      <c r="E79" s="33">
        <f>E44</f>
        <v>36487375</v>
      </c>
      <c r="L79" s="124" t="s">
        <v>214</v>
      </c>
      <c r="M79" s="33">
        <v>29700690</v>
      </c>
      <c r="N79" s="33">
        <v>0</v>
      </c>
    </row>
    <row r="80" spans="1:14" x14ac:dyDescent="0.25">
      <c r="A80" s="259" t="s">
        <v>254</v>
      </c>
      <c r="B80" s="260"/>
      <c r="C80" s="33">
        <f>SUM(C52:C79)</f>
        <v>47763973</v>
      </c>
      <c r="D80" s="86">
        <f t="shared" si="10"/>
        <v>2.8164036514921588E-2</v>
      </c>
      <c r="E80" s="33">
        <f>E47</f>
        <v>1695920717</v>
      </c>
      <c r="L80" s="124" t="s">
        <v>216</v>
      </c>
      <c r="M80" s="33">
        <v>3251208</v>
      </c>
      <c r="N80" s="33">
        <v>0</v>
      </c>
    </row>
    <row r="81" spans="5:14" x14ac:dyDescent="0.25">
      <c r="L81" s="124" t="s">
        <v>248</v>
      </c>
      <c r="M81" s="33">
        <v>371900</v>
      </c>
      <c r="N81" s="33">
        <v>0</v>
      </c>
    </row>
    <row r="82" spans="5:14" x14ac:dyDescent="0.25">
      <c r="L82" s="124" t="s">
        <v>218</v>
      </c>
      <c r="M82" s="33">
        <v>87179696</v>
      </c>
      <c r="N82" s="33">
        <v>8949838</v>
      </c>
    </row>
    <row r="83" spans="5:14" x14ac:dyDescent="0.25">
      <c r="L83" s="124" t="s">
        <v>220</v>
      </c>
      <c r="M83" s="33">
        <v>2250000</v>
      </c>
      <c r="N83" s="33">
        <v>0</v>
      </c>
    </row>
    <row r="84" spans="5:14" x14ac:dyDescent="0.25">
      <c r="L84" s="124" t="s">
        <v>222</v>
      </c>
      <c r="M84" s="33">
        <v>27692895</v>
      </c>
      <c r="N84" s="33">
        <v>6331377</v>
      </c>
    </row>
    <row r="85" spans="5:14" x14ac:dyDescent="0.25">
      <c r="E85" s="136"/>
      <c r="F85" s="136"/>
      <c r="G85" s="136"/>
      <c r="L85" s="124" t="s">
        <v>224</v>
      </c>
      <c r="M85" s="33">
        <v>81157880</v>
      </c>
      <c r="N85" s="33">
        <v>1307449</v>
      </c>
    </row>
    <row r="86" spans="5:14" x14ac:dyDescent="0.25">
      <c r="L86" s="124" t="s">
        <v>226</v>
      </c>
      <c r="M86" s="33">
        <v>14363182</v>
      </c>
      <c r="N86" s="33">
        <v>0</v>
      </c>
    </row>
    <row r="87" spans="5:14" x14ac:dyDescent="0.25">
      <c r="L87" s="124" t="s">
        <v>228</v>
      </c>
      <c r="M87" s="33">
        <v>303971319</v>
      </c>
      <c r="N87" s="33">
        <v>1675890</v>
      </c>
    </row>
    <row r="88" spans="5:14" x14ac:dyDescent="0.25">
      <c r="L88" s="124" t="s">
        <v>230</v>
      </c>
      <c r="M88" s="33">
        <v>16473485</v>
      </c>
      <c r="N88" s="33">
        <v>2024287</v>
      </c>
    </row>
    <row r="89" spans="5:14" x14ac:dyDescent="0.25">
      <c r="L89" s="124" t="s">
        <v>244</v>
      </c>
      <c r="M89" s="33">
        <v>223000</v>
      </c>
      <c r="N89" s="33">
        <v>0</v>
      </c>
    </row>
    <row r="90" spans="5:14" x14ac:dyDescent="0.25">
      <c r="L90" s="124" t="s">
        <v>232</v>
      </c>
      <c r="M90" s="33">
        <v>9233276</v>
      </c>
      <c r="N90" s="33">
        <v>5775155</v>
      </c>
    </row>
    <row r="91" spans="5:14" x14ac:dyDescent="0.25">
      <c r="L91" s="124" t="s">
        <v>234</v>
      </c>
      <c r="M91" s="33">
        <v>12198725</v>
      </c>
      <c r="N91" s="33">
        <v>24288650</v>
      </c>
    </row>
    <row r="92" spans="5:14" x14ac:dyDescent="0.25">
      <c r="L92" s="124" t="s">
        <v>236</v>
      </c>
      <c r="M92" s="33">
        <v>1201668</v>
      </c>
      <c r="N92" s="33">
        <v>284256</v>
      </c>
    </row>
    <row r="93" spans="5:14" x14ac:dyDescent="0.25">
      <c r="L93" s="124" t="s">
        <v>238</v>
      </c>
      <c r="M93" s="33">
        <v>7460730</v>
      </c>
      <c r="N93" s="33">
        <v>0</v>
      </c>
    </row>
  </sheetData>
  <mergeCells count="7">
    <mergeCell ref="A80:B80"/>
    <mergeCell ref="A47:B47"/>
    <mergeCell ref="C3:F3"/>
    <mergeCell ref="G3:J3"/>
    <mergeCell ref="K3:N3"/>
    <mergeCell ref="A3:A4"/>
    <mergeCell ref="B3:B4"/>
  </mergeCells>
  <conditionalFormatting sqref="C52:C79">
    <cfRule type="dataBar" priority="3">
      <dataBar>
        <cfvo type="min"/>
        <cfvo type="max"/>
        <color rgb="FF008AEF"/>
      </dataBar>
      <extLst>
        <ext xmlns:x14="http://schemas.microsoft.com/office/spreadsheetml/2009/9/main" uri="{B025F937-C7B1-47D3-B67F-A62EFF666E3E}">
          <x14:id>{D188C856-F665-4844-961C-B4DC0BEB3EAF}</x14:id>
        </ext>
      </extLst>
    </cfRule>
  </conditionalFormatting>
  <conditionalFormatting sqref="E5:E46">
    <cfRule type="dataBar" priority="2">
      <dataBar>
        <cfvo type="min"/>
        <cfvo type="max"/>
        <color rgb="FF008AEF"/>
      </dataBar>
      <extLst>
        <ext xmlns:x14="http://schemas.microsoft.com/office/spreadsheetml/2009/9/main" uri="{B025F937-C7B1-47D3-B67F-A62EFF666E3E}">
          <x14:id>{F619B15D-0B17-4543-B474-0B4C7E48C1CA}</x14:id>
        </ext>
      </extLst>
    </cfRule>
  </conditionalFormatting>
  <conditionalFormatting sqref="C5:C46">
    <cfRule type="dataBar" priority="1">
      <dataBar>
        <cfvo type="min"/>
        <cfvo type="max"/>
        <color rgb="FF008AEF"/>
      </dataBar>
      <extLst>
        <ext xmlns:x14="http://schemas.microsoft.com/office/spreadsheetml/2009/9/main" uri="{B025F937-C7B1-47D3-B67F-A62EFF666E3E}">
          <x14:id>{AF161E11-B437-45D0-A7A0-BE22947A5168}</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D188C856-F665-4844-961C-B4DC0BEB3EAF}">
            <x14:dataBar minLength="0" maxLength="100" gradient="0">
              <x14:cfvo type="autoMin"/>
              <x14:cfvo type="autoMax"/>
              <x14:negativeFillColor rgb="FFFF0000"/>
              <x14:axisColor rgb="FF000000"/>
            </x14:dataBar>
          </x14:cfRule>
          <xm:sqref>C52:C79</xm:sqref>
        </x14:conditionalFormatting>
        <x14:conditionalFormatting xmlns:xm="http://schemas.microsoft.com/office/excel/2006/main">
          <x14:cfRule type="dataBar" id="{F619B15D-0B17-4543-B474-0B4C7E48C1CA}">
            <x14:dataBar minLength="0" maxLength="100" gradient="0">
              <x14:cfvo type="autoMin"/>
              <x14:cfvo type="autoMax"/>
              <x14:negativeFillColor rgb="FFFF0000"/>
              <x14:axisColor rgb="FF000000"/>
            </x14:dataBar>
          </x14:cfRule>
          <xm:sqref>E5:E46</xm:sqref>
        </x14:conditionalFormatting>
        <x14:conditionalFormatting xmlns:xm="http://schemas.microsoft.com/office/excel/2006/main">
          <x14:cfRule type="dataBar" id="{AF161E11-B437-45D0-A7A0-BE22947A5168}">
            <x14:dataBar minLength="0" maxLength="100" border="1" negativeBarBorderColorSameAsPositive="0">
              <x14:cfvo type="autoMin"/>
              <x14:cfvo type="autoMax"/>
              <x14:borderColor rgb="FF008AEF"/>
              <x14:negativeFillColor rgb="FFFF0000"/>
              <x14:negativeBorderColor rgb="FFFF0000"/>
              <x14:axisColor rgb="FF000000"/>
            </x14:dataBar>
          </x14:cfRule>
          <xm:sqref>C5:C46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election activeCell="L26" sqref="L26"/>
    </sheetView>
  </sheetViews>
  <sheetFormatPr defaultRowHeight="15" x14ac:dyDescent="0.25"/>
  <cols>
    <col min="1" max="1" width="15.42578125" customWidth="1"/>
    <col min="2" max="2" width="10.7109375" customWidth="1"/>
    <col min="3" max="3" width="12.42578125" customWidth="1"/>
    <col min="4" max="5" width="12.5703125" customWidth="1"/>
    <col min="6" max="6" width="10.7109375" customWidth="1"/>
    <col min="7" max="7" width="12.5703125" customWidth="1"/>
    <col min="8" max="8" width="12.28515625" customWidth="1"/>
    <col min="10" max="10" width="12.28515625" customWidth="1"/>
    <col min="12" max="12" width="12.28515625" customWidth="1"/>
    <col min="17" max="17" width="12.7109375" customWidth="1"/>
    <col min="18" max="19" width="18.42578125" customWidth="1"/>
  </cols>
  <sheetData>
    <row r="1" spans="1:19" s="12" customFormat="1" ht="15.75" x14ac:dyDescent="0.25">
      <c r="A1" s="1" t="s">
        <v>259</v>
      </c>
    </row>
    <row r="3" spans="1:19" ht="15" customHeight="1" x14ac:dyDescent="0.25">
      <c r="A3" s="29"/>
      <c r="B3" s="258" t="s">
        <v>119</v>
      </c>
      <c r="C3" s="258"/>
      <c r="D3" s="258" t="s">
        <v>120</v>
      </c>
      <c r="E3" s="258"/>
      <c r="F3" s="258" t="s">
        <v>121</v>
      </c>
      <c r="G3" s="258"/>
      <c r="H3" s="258" t="s">
        <v>49</v>
      </c>
      <c r="I3" s="258"/>
      <c r="J3" s="258"/>
      <c r="K3" s="258"/>
    </row>
    <row r="4" spans="1:19" ht="60" x14ac:dyDescent="0.25">
      <c r="A4" s="123" t="s">
        <v>256</v>
      </c>
      <c r="B4" s="112" t="s">
        <v>257</v>
      </c>
      <c r="C4" s="112" t="s">
        <v>258</v>
      </c>
      <c r="D4" s="112" t="s">
        <v>257</v>
      </c>
      <c r="E4" s="112" t="s">
        <v>258</v>
      </c>
      <c r="F4" s="112" t="s">
        <v>257</v>
      </c>
      <c r="G4" s="112" t="s">
        <v>258</v>
      </c>
      <c r="H4" s="112" t="s">
        <v>257</v>
      </c>
      <c r="I4" s="88" t="s">
        <v>102</v>
      </c>
      <c r="J4" s="112" t="s">
        <v>258</v>
      </c>
      <c r="K4" s="88" t="s">
        <v>102</v>
      </c>
    </row>
    <row r="5" spans="1:19" ht="30" customHeight="1" x14ac:dyDescent="0.25">
      <c r="A5" s="125" t="s">
        <v>260</v>
      </c>
      <c r="B5" s="60">
        <v>1809</v>
      </c>
      <c r="C5" s="60">
        <v>592470741</v>
      </c>
      <c r="D5" s="33">
        <v>44</v>
      </c>
      <c r="E5" s="60">
        <v>252506051</v>
      </c>
      <c r="F5" s="33">
        <v>988</v>
      </c>
      <c r="G5" s="60">
        <v>803179952</v>
      </c>
      <c r="H5" s="60">
        <f>B5+D5+F5</f>
        <v>2841</v>
      </c>
      <c r="I5" s="114">
        <f>H5/$H$26</f>
        <v>0.96272450016943412</v>
      </c>
      <c r="J5" s="60">
        <f>C5+E5+G5</f>
        <v>1648156744</v>
      </c>
      <c r="K5" s="114">
        <f>J5/$J$26</f>
        <v>0.97183596348507839</v>
      </c>
      <c r="Q5" s="29"/>
      <c r="R5" s="112" t="s">
        <v>257</v>
      </c>
      <c r="S5" s="112" t="s">
        <v>258</v>
      </c>
    </row>
    <row r="6" spans="1:19" ht="45" customHeight="1" x14ac:dyDescent="0.25">
      <c r="A6" s="126" t="s">
        <v>261</v>
      </c>
      <c r="B6" s="33">
        <v>2</v>
      </c>
      <c r="C6" s="60">
        <v>669996</v>
      </c>
      <c r="D6" s="33">
        <v>0</v>
      </c>
      <c r="E6" s="33">
        <v>0</v>
      </c>
      <c r="F6" s="33">
        <v>4</v>
      </c>
      <c r="G6" s="60">
        <v>3033186</v>
      </c>
      <c r="H6" s="33">
        <f>B6+D6+F6</f>
        <v>6</v>
      </c>
      <c r="I6" s="114">
        <f t="shared" ref="I6:I26" si="0">H6/$H$26</f>
        <v>2.0332090816672314E-3</v>
      </c>
      <c r="J6" s="60">
        <f>C6+E6+G6</f>
        <v>3703182</v>
      </c>
      <c r="K6" s="114">
        <f t="shared" ref="K6:K26" si="1">J6/$J$26</f>
        <v>2.1835820288525903E-3</v>
      </c>
      <c r="Q6" s="61" t="s">
        <v>261</v>
      </c>
      <c r="R6" s="33">
        <f t="shared" ref="R6:R25" si="2">H6</f>
        <v>6</v>
      </c>
      <c r="S6" s="60">
        <f t="shared" ref="S6:S25" si="3">J6</f>
        <v>3703182</v>
      </c>
    </row>
    <row r="7" spans="1:19" x14ac:dyDescent="0.25">
      <c r="A7" s="125" t="s">
        <v>262</v>
      </c>
      <c r="B7" s="33">
        <v>3</v>
      </c>
      <c r="C7" s="60">
        <v>1447586</v>
      </c>
      <c r="D7" s="33">
        <v>0</v>
      </c>
      <c r="E7" s="33">
        <v>0</v>
      </c>
      <c r="F7" s="33">
        <v>2</v>
      </c>
      <c r="G7" s="60">
        <v>318309</v>
      </c>
      <c r="H7" s="33">
        <f t="shared" ref="H7:H25" si="4">B7+D7+F7</f>
        <v>5</v>
      </c>
      <c r="I7" s="114">
        <f t="shared" si="0"/>
        <v>1.6943409013893595E-3</v>
      </c>
      <c r="J7" s="60">
        <f t="shared" ref="J7:J16" si="5">C7+E7+G7</f>
        <v>1765895</v>
      </c>
      <c r="K7" s="114">
        <f t="shared" si="1"/>
        <v>1.0412603503799289E-3</v>
      </c>
      <c r="Q7" s="124" t="s">
        <v>262</v>
      </c>
      <c r="R7" s="33">
        <f t="shared" si="2"/>
        <v>5</v>
      </c>
      <c r="S7" s="60">
        <f t="shared" si="3"/>
        <v>1765895</v>
      </c>
    </row>
    <row r="8" spans="1:19" x14ac:dyDescent="0.25">
      <c r="A8" s="125" t="s">
        <v>263</v>
      </c>
      <c r="B8" s="33">
        <v>0</v>
      </c>
      <c r="C8" s="33">
        <v>0</v>
      </c>
      <c r="D8" s="33">
        <v>0</v>
      </c>
      <c r="E8" s="33">
        <v>0</v>
      </c>
      <c r="F8" s="33">
        <v>3</v>
      </c>
      <c r="G8" s="60">
        <v>540000</v>
      </c>
      <c r="H8" s="33">
        <f t="shared" si="4"/>
        <v>3</v>
      </c>
      <c r="I8" s="114">
        <f t="shared" si="0"/>
        <v>1.0166045408336157E-3</v>
      </c>
      <c r="J8" s="60">
        <f t="shared" si="5"/>
        <v>540000</v>
      </c>
      <c r="K8" s="114">
        <f t="shared" si="1"/>
        <v>3.1841111119583075E-4</v>
      </c>
      <c r="Q8" s="124" t="s">
        <v>263</v>
      </c>
      <c r="R8" s="33">
        <f t="shared" si="2"/>
        <v>3</v>
      </c>
      <c r="S8" s="60">
        <f t="shared" si="3"/>
        <v>540000</v>
      </c>
    </row>
    <row r="9" spans="1:19" x14ac:dyDescent="0.25">
      <c r="A9" s="125" t="s">
        <v>264</v>
      </c>
      <c r="B9" s="33">
        <v>2</v>
      </c>
      <c r="C9" s="60">
        <v>659980</v>
      </c>
      <c r="D9" s="33">
        <v>0</v>
      </c>
      <c r="E9" s="33">
        <v>0</v>
      </c>
      <c r="F9" s="33">
        <v>0</v>
      </c>
      <c r="G9" s="33">
        <v>0</v>
      </c>
      <c r="H9" s="33">
        <f t="shared" si="4"/>
        <v>2</v>
      </c>
      <c r="I9" s="114">
        <f t="shared" si="0"/>
        <v>6.7773636055574386E-4</v>
      </c>
      <c r="J9" s="60">
        <f t="shared" si="5"/>
        <v>659980</v>
      </c>
      <c r="K9" s="114">
        <f t="shared" si="1"/>
        <v>3.8915734290189698E-4</v>
      </c>
      <c r="Q9" s="124" t="s">
        <v>264</v>
      </c>
      <c r="R9" s="33">
        <f t="shared" si="2"/>
        <v>2</v>
      </c>
      <c r="S9" s="60">
        <f t="shared" si="3"/>
        <v>659980</v>
      </c>
    </row>
    <row r="10" spans="1:19" x14ac:dyDescent="0.25">
      <c r="A10" s="125" t="s">
        <v>265</v>
      </c>
      <c r="B10" s="33">
        <v>1</v>
      </c>
      <c r="C10" s="60">
        <v>550000</v>
      </c>
      <c r="D10" s="33">
        <v>0</v>
      </c>
      <c r="E10" s="33">
        <v>0</v>
      </c>
      <c r="F10" s="33">
        <v>3</v>
      </c>
      <c r="G10" s="60">
        <v>699912</v>
      </c>
      <c r="H10" s="33">
        <f t="shared" si="4"/>
        <v>4</v>
      </c>
      <c r="I10" s="114">
        <f t="shared" si="0"/>
        <v>1.3554727211114877E-3</v>
      </c>
      <c r="J10" s="60">
        <f t="shared" si="5"/>
        <v>1249912</v>
      </c>
      <c r="K10" s="114">
        <f t="shared" si="1"/>
        <v>7.3701086817963557E-4</v>
      </c>
      <c r="Q10" s="124" t="s">
        <v>265</v>
      </c>
      <c r="R10" s="33">
        <f t="shared" si="2"/>
        <v>4</v>
      </c>
      <c r="S10" s="60">
        <f t="shared" si="3"/>
        <v>1249912</v>
      </c>
    </row>
    <row r="11" spans="1:19" x14ac:dyDescent="0.25">
      <c r="A11" s="125" t="s">
        <v>266</v>
      </c>
      <c r="B11" s="33">
        <v>3</v>
      </c>
      <c r="C11" s="60">
        <v>3897820</v>
      </c>
      <c r="D11" s="33">
        <v>0</v>
      </c>
      <c r="E11" s="33">
        <v>0</v>
      </c>
      <c r="F11" s="33">
        <v>5</v>
      </c>
      <c r="G11" s="60">
        <v>922123</v>
      </c>
      <c r="H11" s="33">
        <f t="shared" si="4"/>
        <v>8</v>
      </c>
      <c r="I11" s="114">
        <f t="shared" si="0"/>
        <v>2.7109454422229754E-3</v>
      </c>
      <c r="J11" s="60">
        <f t="shared" si="5"/>
        <v>4819943</v>
      </c>
      <c r="K11" s="114">
        <f t="shared" si="1"/>
        <v>2.8420803824640113E-3</v>
      </c>
      <c r="Q11" s="124" t="s">
        <v>266</v>
      </c>
      <c r="R11" s="33">
        <f t="shared" si="2"/>
        <v>8</v>
      </c>
      <c r="S11" s="60">
        <f t="shared" si="3"/>
        <v>4819943</v>
      </c>
    </row>
    <row r="12" spans="1:19" x14ac:dyDescent="0.25">
      <c r="A12" s="125" t="s">
        <v>267</v>
      </c>
      <c r="B12" s="33">
        <v>12</v>
      </c>
      <c r="C12" s="60">
        <v>1262863</v>
      </c>
      <c r="D12" s="33">
        <v>0</v>
      </c>
      <c r="E12" s="33">
        <v>0</v>
      </c>
      <c r="F12" s="33">
        <v>2</v>
      </c>
      <c r="G12" s="60">
        <v>1069000</v>
      </c>
      <c r="H12" s="33">
        <f t="shared" si="4"/>
        <v>14</v>
      </c>
      <c r="I12" s="114">
        <f t="shared" si="0"/>
        <v>4.7441545238902068E-3</v>
      </c>
      <c r="J12" s="60">
        <f t="shared" si="5"/>
        <v>2331863</v>
      </c>
      <c r="K12" s="114">
        <f t="shared" si="1"/>
        <v>1.3749834981230434E-3</v>
      </c>
      <c r="Q12" s="124" t="s">
        <v>267</v>
      </c>
      <c r="R12" s="33">
        <f t="shared" si="2"/>
        <v>14</v>
      </c>
      <c r="S12" s="60">
        <f t="shared" si="3"/>
        <v>2331863</v>
      </c>
    </row>
    <row r="13" spans="1:19" x14ac:dyDescent="0.25">
      <c r="A13" s="125" t="s">
        <v>268</v>
      </c>
      <c r="B13" s="33">
        <v>1</v>
      </c>
      <c r="C13" s="60">
        <v>7204960</v>
      </c>
      <c r="D13" s="33">
        <v>0</v>
      </c>
      <c r="E13" s="33">
        <v>0</v>
      </c>
      <c r="F13" s="33">
        <v>1</v>
      </c>
      <c r="G13" s="60">
        <v>140000</v>
      </c>
      <c r="H13" s="33">
        <f t="shared" si="4"/>
        <v>2</v>
      </c>
      <c r="I13" s="114">
        <f t="shared" si="0"/>
        <v>6.7773636055574386E-4</v>
      </c>
      <c r="J13" s="60">
        <f t="shared" si="5"/>
        <v>7344960</v>
      </c>
      <c r="K13" s="114">
        <f t="shared" si="1"/>
        <v>4.3309571764609794E-3</v>
      </c>
      <c r="Q13" s="124" t="s">
        <v>268</v>
      </c>
      <c r="R13" s="33">
        <f t="shared" si="2"/>
        <v>2</v>
      </c>
      <c r="S13" s="60">
        <f t="shared" si="3"/>
        <v>7344960</v>
      </c>
    </row>
    <row r="14" spans="1:19" x14ac:dyDescent="0.25">
      <c r="A14" s="125" t="s">
        <v>269</v>
      </c>
      <c r="B14" s="33">
        <v>1</v>
      </c>
      <c r="C14" s="60">
        <v>386940</v>
      </c>
      <c r="D14" s="33">
        <v>0</v>
      </c>
      <c r="E14" s="33">
        <v>0</v>
      </c>
      <c r="F14" s="33">
        <v>0</v>
      </c>
      <c r="G14" s="33">
        <v>0</v>
      </c>
      <c r="H14" s="33">
        <f t="shared" si="4"/>
        <v>1</v>
      </c>
      <c r="I14" s="114">
        <f t="shared" si="0"/>
        <v>3.3886818027787193E-4</v>
      </c>
      <c r="J14" s="60">
        <f t="shared" si="5"/>
        <v>386940</v>
      </c>
      <c r="K14" s="114">
        <f t="shared" si="1"/>
        <v>2.2815925067799027E-4</v>
      </c>
      <c r="Q14" s="124" t="s">
        <v>269</v>
      </c>
      <c r="R14" s="33">
        <f t="shared" si="2"/>
        <v>1</v>
      </c>
      <c r="S14" s="60">
        <f t="shared" si="3"/>
        <v>386940</v>
      </c>
    </row>
    <row r="15" spans="1:19" x14ac:dyDescent="0.25">
      <c r="A15" s="125" t="s">
        <v>270</v>
      </c>
      <c r="B15" s="33">
        <v>1</v>
      </c>
      <c r="C15" s="60">
        <v>231000</v>
      </c>
      <c r="D15" s="33">
        <v>0</v>
      </c>
      <c r="E15" s="33">
        <v>0</v>
      </c>
      <c r="F15" s="33">
        <v>1</v>
      </c>
      <c r="G15" s="60">
        <v>169500</v>
      </c>
      <c r="H15" s="33">
        <f t="shared" si="4"/>
        <v>2</v>
      </c>
      <c r="I15" s="114">
        <f t="shared" si="0"/>
        <v>6.7773636055574386E-4</v>
      </c>
      <c r="J15" s="60">
        <f t="shared" si="5"/>
        <v>400500</v>
      </c>
      <c r="K15" s="114">
        <f t="shared" si="1"/>
        <v>2.3615490747024113E-4</v>
      </c>
      <c r="Q15" s="124" t="s">
        <v>270</v>
      </c>
      <c r="R15" s="33">
        <f t="shared" si="2"/>
        <v>2</v>
      </c>
      <c r="S15" s="60">
        <f t="shared" si="3"/>
        <v>400500</v>
      </c>
    </row>
    <row r="16" spans="1:19" x14ac:dyDescent="0.25">
      <c r="A16" s="125" t="s">
        <v>271</v>
      </c>
      <c r="B16" s="33">
        <v>21</v>
      </c>
      <c r="C16" s="60">
        <v>2957217</v>
      </c>
      <c r="D16" s="33">
        <v>0</v>
      </c>
      <c r="E16" s="33">
        <v>0</v>
      </c>
      <c r="F16" s="33">
        <v>7</v>
      </c>
      <c r="G16" s="60">
        <v>401417</v>
      </c>
      <c r="H16" s="33">
        <f t="shared" si="4"/>
        <v>28</v>
      </c>
      <c r="I16" s="114">
        <f t="shared" si="0"/>
        <v>9.4883090477804136E-3</v>
      </c>
      <c r="J16" s="60">
        <f t="shared" si="5"/>
        <v>3358634</v>
      </c>
      <c r="K16" s="114">
        <f t="shared" si="1"/>
        <v>1.980419229703885E-3</v>
      </c>
      <c r="Q16" s="124" t="s">
        <v>271</v>
      </c>
      <c r="R16" s="33">
        <f t="shared" si="2"/>
        <v>28</v>
      </c>
      <c r="S16" s="60">
        <f t="shared" si="3"/>
        <v>3358634</v>
      </c>
    </row>
    <row r="17" spans="1:19" x14ac:dyDescent="0.25">
      <c r="A17" s="125" t="s">
        <v>272</v>
      </c>
      <c r="B17" s="33">
        <v>0</v>
      </c>
      <c r="C17" s="33">
        <v>0</v>
      </c>
      <c r="D17" s="33">
        <v>0</v>
      </c>
      <c r="E17" s="33">
        <v>0</v>
      </c>
      <c r="F17" s="33">
        <v>1</v>
      </c>
      <c r="G17" s="60">
        <v>206612</v>
      </c>
      <c r="H17" s="33">
        <f t="shared" si="4"/>
        <v>1</v>
      </c>
      <c r="I17" s="114">
        <f t="shared" si="0"/>
        <v>3.3886818027787193E-4</v>
      </c>
      <c r="J17" s="60">
        <f t="shared" ref="J17:J25" si="6">C17+E17+G17</f>
        <v>206612</v>
      </c>
      <c r="K17" s="114">
        <f t="shared" si="1"/>
        <v>1.2182880834517218E-4</v>
      </c>
      <c r="Q17" s="124" t="s">
        <v>272</v>
      </c>
      <c r="R17" s="33">
        <f t="shared" si="2"/>
        <v>1</v>
      </c>
      <c r="S17" s="60">
        <f t="shared" si="3"/>
        <v>206612</v>
      </c>
    </row>
    <row r="18" spans="1:19" x14ac:dyDescent="0.25">
      <c r="A18" s="125" t="s">
        <v>273</v>
      </c>
      <c r="B18" s="33">
        <v>3</v>
      </c>
      <c r="C18" s="60">
        <v>1736567</v>
      </c>
      <c r="D18" s="33">
        <v>0</v>
      </c>
      <c r="E18" s="33">
        <v>0</v>
      </c>
      <c r="F18" s="33">
        <v>0</v>
      </c>
      <c r="G18" s="33">
        <v>0</v>
      </c>
      <c r="H18" s="33">
        <f t="shared" si="4"/>
        <v>3</v>
      </c>
      <c r="I18" s="114">
        <f t="shared" si="0"/>
        <v>1.0166045408336157E-3</v>
      </c>
      <c r="J18" s="60">
        <f t="shared" si="6"/>
        <v>1736567</v>
      </c>
      <c r="K18" s="114">
        <f t="shared" si="1"/>
        <v>1.0239670891407596E-3</v>
      </c>
      <c r="Q18" s="124" t="s">
        <v>273</v>
      </c>
      <c r="R18" s="33">
        <f t="shared" si="2"/>
        <v>3</v>
      </c>
      <c r="S18" s="60">
        <f t="shared" si="3"/>
        <v>1736567</v>
      </c>
    </row>
    <row r="19" spans="1:19" x14ac:dyDescent="0.25">
      <c r="A19" s="125" t="s">
        <v>274</v>
      </c>
      <c r="B19" s="33">
        <v>1</v>
      </c>
      <c r="C19" s="60">
        <v>1198210</v>
      </c>
      <c r="D19" s="33">
        <v>0</v>
      </c>
      <c r="E19" s="33">
        <v>0</v>
      </c>
      <c r="F19" s="33">
        <v>0</v>
      </c>
      <c r="G19" s="33">
        <v>0</v>
      </c>
      <c r="H19" s="33">
        <f t="shared" si="4"/>
        <v>1</v>
      </c>
      <c r="I19" s="114">
        <f t="shared" si="0"/>
        <v>3.3886818027787193E-4</v>
      </c>
      <c r="J19" s="60">
        <f t="shared" si="6"/>
        <v>1198210</v>
      </c>
      <c r="K19" s="114">
        <f t="shared" si="1"/>
        <v>7.0652477323325253E-4</v>
      </c>
      <c r="Q19" s="124" t="s">
        <v>274</v>
      </c>
      <c r="R19" s="33">
        <f t="shared" si="2"/>
        <v>1</v>
      </c>
      <c r="S19" s="60">
        <f t="shared" si="3"/>
        <v>1198210</v>
      </c>
    </row>
    <row r="20" spans="1:19" x14ac:dyDescent="0.25">
      <c r="A20" s="125" t="s">
        <v>275</v>
      </c>
      <c r="B20" s="33">
        <v>2</v>
      </c>
      <c r="C20" s="60">
        <v>2237400</v>
      </c>
      <c r="D20" s="33">
        <v>0</v>
      </c>
      <c r="E20" s="33">
        <v>0</v>
      </c>
      <c r="F20" s="33">
        <v>1</v>
      </c>
      <c r="G20" s="60">
        <v>481162</v>
      </c>
      <c r="H20" s="33">
        <f t="shared" si="4"/>
        <v>3</v>
      </c>
      <c r="I20" s="114">
        <f t="shared" si="0"/>
        <v>1.0166045408336157E-3</v>
      </c>
      <c r="J20" s="60">
        <f t="shared" si="6"/>
        <v>2718562</v>
      </c>
      <c r="K20" s="114">
        <f t="shared" si="1"/>
        <v>1.6030006431014075E-3</v>
      </c>
      <c r="Q20" s="124" t="s">
        <v>275</v>
      </c>
      <c r="R20" s="33">
        <f t="shared" si="2"/>
        <v>3</v>
      </c>
      <c r="S20" s="60">
        <f t="shared" si="3"/>
        <v>2718562</v>
      </c>
    </row>
    <row r="21" spans="1:19" x14ac:dyDescent="0.25">
      <c r="A21" s="125" t="s">
        <v>276</v>
      </c>
      <c r="B21" s="33">
        <v>12</v>
      </c>
      <c r="C21" s="60">
        <v>3659422</v>
      </c>
      <c r="D21" s="33">
        <v>0</v>
      </c>
      <c r="E21" s="33">
        <v>0</v>
      </c>
      <c r="F21" s="33">
        <v>1</v>
      </c>
      <c r="G21" s="60">
        <v>495310</v>
      </c>
      <c r="H21" s="33">
        <f t="shared" si="4"/>
        <v>13</v>
      </c>
      <c r="I21" s="114">
        <f t="shared" si="0"/>
        <v>4.4052863436123352E-3</v>
      </c>
      <c r="J21" s="60">
        <f t="shared" si="6"/>
        <v>4154732</v>
      </c>
      <c r="K21" s="114">
        <f t="shared" si="1"/>
        <v>2.4498385793349561E-3</v>
      </c>
      <c r="Q21" s="124" t="s">
        <v>276</v>
      </c>
      <c r="R21" s="33">
        <f t="shared" si="2"/>
        <v>13</v>
      </c>
      <c r="S21" s="60">
        <f t="shared" si="3"/>
        <v>4154732</v>
      </c>
    </row>
    <row r="22" spans="1:19" s="12" customFormat="1" x14ac:dyDescent="0.25">
      <c r="A22" s="125" t="s">
        <v>277</v>
      </c>
      <c r="B22" s="33">
        <v>0</v>
      </c>
      <c r="C22" s="60">
        <v>0</v>
      </c>
      <c r="D22" s="33">
        <v>0</v>
      </c>
      <c r="E22" s="33">
        <v>0</v>
      </c>
      <c r="F22" s="33">
        <v>2</v>
      </c>
      <c r="G22" s="60">
        <v>261675</v>
      </c>
      <c r="H22" s="33">
        <f t="shared" si="4"/>
        <v>2</v>
      </c>
      <c r="I22" s="114">
        <f t="shared" si="0"/>
        <v>6.7773636055574386E-4</v>
      </c>
      <c r="J22" s="60">
        <f t="shared" si="6"/>
        <v>261675</v>
      </c>
      <c r="K22" s="114">
        <f t="shared" si="1"/>
        <v>1.542967176336463E-4</v>
      </c>
      <c r="Q22" s="124" t="s">
        <v>277</v>
      </c>
      <c r="R22" s="33">
        <f t="shared" si="2"/>
        <v>2</v>
      </c>
      <c r="S22" s="60">
        <f t="shared" si="3"/>
        <v>261675</v>
      </c>
    </row>
    <row r="23" spans="1:19" s="12" customFormat="1" x14ac:dyDescent="0.25">
      <c r="A23" s="125" t="s">
        <v>278</v>
      </c>
      <c r="B23" s="33">
        <v>0</v>
      </c>
      <c r="C23" s="60">
        <v>0</v>
      </c>
      <c r="D23" s="33">
        <v>0</v>
      </c>
      <c r="E23" s="33">
        <v>0</v>
      </c>
      <c r="F23" s="33">
        <v>3</v>
      </c>
      <c r="G23" s="60">
        <v>7984597</v>
      </c>
      <c r="H23" s="33">
        <f t="shared" si="4"/>
        <v>3</v>
      </c>
      <c r="I23" s="114">
        <f t="shared" si="0"/>
        <v>1.0166045408336157E-3</v>
      </c>
      <c r="J23" s="60">
        <f t="shared" si="6"/>
        <v>7984597</v>
      </c>
      <c r="K23" s="114">
        <f t="shared" si="1"/>
        <v>4.7081192652238821E-3</v>
      </c>
      <c r="Q23" s="124" t="s">
        <v>278</v>
      </c>
      <c r="R23" s="33">
        <f t="shared" si="2"/>
        <v>3</v>
      </c>
      <c r="S23" s="60">
        <f t="shared" si="3"/>
        <v>7984597</v>
      </c>
    </row>
    <row r="24" spans="1:19" s="12" customFormat="1" x14ac:dyDescent="0.25">
      <c r="A24" s="125" t="s">
        <v>279</v>
      </c>
      <c r="B24" s="33">
        <v>2</v>
      </c>
      <c r="C24" s="60">
        <v>327532</v>
      </c>
      <c r="D24" s="33">
        <v>0</v>
      </c>
      <c r="E24" s="33">
        <v>0</v>
      </c>
      <c r="F24" s="33">
        <v>3</v>
      </c>
      <c r="G24" s="60">
        <v>913512</v>
      </c>
      <c r="H24" s="33">
        <f t="shared" si="4"/>
        <v>5</v>
      </c>
      <c r="I24" s="114">
        <f t="shared" si="0"/>
        <v>1.6943409013893595E-3</v>
      </c>
      <c r="J24" s="60">
        <f t="shared" si="6"/>
        <v>1241044</v>
      </c>
      <c r="K24" s="114">
        <f t="shared" si="1"/>
        <v>7.3178185015355295E-4</v>
      </c>
      <c r="Q24" s="124" t="s">
        <v>279</v>
      </c>
      <c r="R24" s="33">
        <f t="shared" si="2"/>
        <v>5</v>
      </c>
      <c r="S24" s="60">
        <f t="shared" si="3"/>
        <v>1241044</v>
      </c>
    </row>
    <row r="25" spans="1:19" x14ac:dyDescent="0.25">
      <c r="A25" s="125" t="s">
        <v>280</v>
      </c>
      <c r="B25" s="33">
        <v>4</v>
      </c>
      <c r="C25" s="60">
        <v>1700165</v>
      </c>
      <c r="D25" s="33">
        <v>0</v>
      </c>
      <c r="E25" s="33">
        <v>0</v>
      </c>
      <c r="F25" s="33">
        <v>0</v>
      </c>
      <c r="G25" s="33">
        <v>0</v>
      </c>
      <c r="H25" s="33">
        <f t="shared" si="4"/>
        <v>4</v>
      </c>
      <c r="I25" s="114">
        <f t="shared" si="0"/>
        <v>1.3554727211114877E-3</v>
      </c>
      <c r="J25" s="60">
        <f t="shared" si="6"/>
        <v>1700165</v>
      </c>
      <c r="K25" s="114">
        <f t="shared" si="1"/>
        <v>1.002502642344925E-3</v>
      </c>
      <c r="Q25" s="124" t="s">
        <v>280</v>
      </c>
      <c r="R25" s="33">
        <f t="shared" si="2"/>
        <v>4</v>
      </c>
      <c r="S25" s="60">
        <f t="shared" si="3"/>
        <v>1700165</v>
      </c>
    </row>
    <row r="26" spans="1:19" x14ac:dyDescent="0.25">
      <c r="A26" s="127" t="s">
        <v>49</v>
      </c>
      <c r="B26" s="78">
        <f t="shared" ref="B26:H26" si="7">SUM(B5:B25)</f>
        <v>1880</v>
      </c>
      <c r="C26" s="78">
        <f t="shared" si="7"/>
        <v>622598399</v>
      </c>
      <c r="D26" s="38">
        <f t="shared" si="7"/>
        <v>44</v>
      </c>
      <c r="E26" s="78">
        <f t="shared" si="7"/>
        <v>252506051</v>
      </c>
      <c r="F26" s="38">
        <f t="shared" si="7"/>
        <v>1027</v>
      </c>
      <c r="G26" s="78">
        <f t="shared" si="7"/>
        <v>820816267</v>
      </c>
      <c r="H26" s="78">
        <f t="shared" si="7"/>
        <v>2951</v>
      </c>
      <c r="I26" s="114">
        <f t="shared" si="0"/>
        <v>1</v>
      </c>
      <c r="J26" s="78">
        <f>SUM(J5:J25)</f>
        <v>1695920717</v>
      </c>
      <c r="K26" s="114">
        <f t="shared" si="1"/>
        <v>1</v>
      </c>
      <c r="L26" s="163"/>
    </row>
    <row r="27" spans="1:19" s="12" customFormat="1" x14ac:dyDescent="0.25">
      <c r="A27" s="130"/>
      <c r="B27" s="128"/>
      <c r="C27" s="128"/>
      <c r="D27" s="91"/>
      <c r="E27" s="128"/>
      <c r="F27" s="91"/>
      <c r="G27" s="128"/>
      <c r="H27" s="128"/>
      <c r="I27" s="129"/>
      <c r="J27" s="128"/>
      <c r="K27" s="129"/>
    </row>
    <row r="28" spans="1:19" s="12" customFormat="1" x14ac:dyDescent="0.25">
      <c r="A28" s="130"/>
      <c r="B28" s="128"/>
      <c r="C28" s="128"/>
      <c r="D28" s="91"/>
      <c r="E28" s="128"/>
      <c r="F28" s="91"/>
      <c r="G28" s="128"/>
      <c r="H28" s="128"/>
      <c r="I28" s="129"/>
      <c r="J28" s="128"/>
      <c r="K28" s="129"/>
    </row>
    <row r="29" spans="1:19" s="12" customFormat="1" x14ac:dyDescent="0.25">
      <c r="A29" s="130"/>
      <c r="B29" s="128"/>
      <c r="C29" s="128"/>
      <c r="D29" s="91"/>
      <c r="E29" s="128"/>
      <c r="F29" s="91"/>
      <c r="G29" s="128"/>
      <c r="H29" s="128"/>
      <c r="I29" s="129"/>
      <c r="J29" s="128"/>
      <c r="K29" s="129"/>
    </row>
    <row r="30" spans="1:19" s="12" customFormat="1" x14ac:dyDescent="0.25">
      <c r="A30" s="130"/>
      <c r="B30" s="128"/>
      <c r="C30" s="128"/>
      <c r="D30" s="91"/>
      <c r="E30" s="128"/>
      <c r="F30" s="91"/>
      <c r="G30" s="128"/>
      <c r="H30" s="128"/>
      <c r="I30" s="129"/>
      <c r="J30" s="128"/>
      <c r="K30" s="129"/>
    </row>
    <row r="31" spans="1:19" s="12" customFormat="1" x14ac:dyDescent="0.25">
      <c r="A31" s="130"/>
      <c r="B31" s="128"/>
      <c r="C31" s="128"/>
      <c r="D31" s="91"/>
      <c r="E31" s="128"/>
      <c r="F31" s="91"/>
      <c r="G31" s="128"/>
      <c r="H31" s="128"/>
      <c r="I31" s="129"/>
      <c r="J31" s="128"/>
      <c r="K31" s="129"/>
    </row>
    <row r="32" spans="1:19" s="12" customFormat="1" x14ac:dyDescent="0.25">
      <c r="A32" s="130"/>
      <c r="B32" s="128"/>
      <c r="C32" s="128"/>
      <c r="D32" s="91"/>
      <c r="E32" s="128"/>
      <c r="F32" s="91"/>
      <c r="G32" s="128"/>
      <c r="H32" s="128"/>
      <c r="I32" s="129"/>
      <c r="J32" s="128"/>
      <c r="K32" s="129"/>
    </row>
    <row r="33" spans="1:11" s="12" customFormat="1" x14ac:dyDescent="0.25">
      <c r="A33" s="130"/>
      <c r="B33" s="128"/>
      <c r="C33" s="128"/>
      <c r="D33" s="91"/>
      <c r="E33" s="128"/>
      <c r="F33" s="91"/>
      <c r="G33" s="128"/>
      <c r="H33" s="128"/>
      <c r="I33" s="129"/>
      <c r="J33" s="128"/>
      <c r="K33" s="129"/>
    </row>
    <row r="34" spans="1:11" s="12" customFormat="1" x14ac:dyDescent="0.25">
      <c r="A34" s="130"/>
      <c r="B34" s="128"/>
      <c r="C34" s="128"/>
      <c r="D34" s="91"/>
      <c r="E34" s="128"/>
      <c r="F34" s="91"/>
      <c r="G34" s="128"/>
      <c r="H34" s="128"/>
      <c r="I34" s="129"/>
      <c r="J34" s="128"/>
      <c r="K34" s="129"/>
    </row>
    <row r="35" spans="1:11" s="12" customFormat="1" x14ac:dyDescent="0.25">
      <c r="A35" s="130"/>
      <c r="B35" s="128"/>
      <c r="C35" s="128"/>
      <c r="D35" s="91"/>
      <c r="E35" s="128"/>
      <c r="F35" s="91"/>
      <c r="G35" s="128"/>
      <c r="H35" s="128"/>
      <c r="I35" s="129"/>
      <c r="J35" s="128"/>
      <c r="K35" s="129"/>
    </row>
    <row r="36" spans="1:11" s="12" customFormat="1" x14ac:dyDescent="0.25">
      <c r="A36" s="130"/>
      <c r="B36" s="128"/>
      <c r="C36" s="128"/>
      <c r="D36" s="91"/>
      <c r="E36" s="128"/>
      <c r="F36" s="91"/>
      <c r="G36" s="128"/>
      <c r="H36" s="128"/>
      <c r="I36" s="129"/>
      <c r="J36" s="128"/>
      <c r="K36" s="129"/>
    </row>
    <row r="37" spans="1:11" s="12" customFormat="1" x14ac:dyDescent="0.25">
      <c r="A37" s="130"/>
      <c r="B37" s="128"/>
      <c r="C37" s="128"/>
      <c r="D37" s="91"/>
      <c r="E37" s="128"/>
      <c r="F37" s="91"/>
      <c r="G37" s="128"/>
      <c r="H37" s="128"/>
      <c r="I37" s="129"/>
      <c r="J37" s="128"/>
      <c r="K37" s="129"/>
    </row>
    <row r="38" spans="1:11" s="12" customFormat="1" x14ac:dyDescent="0.25">
      <c r="A38" s="130"/>
      <c r="B38" s="128"/>
      <c r="C38" s="128"/>
      <c r="D38" s="91"/>
      <c r="E38" s="128"/>
      <c r="F38" s="91"/>
      <c r="G38" s="128"/>
      <c r="H38" s="128"/>
      <c r="I38" s="129"/>
      <c r="J38" s="128"/>
      <c r="K38" s="129"/>
    </row>
    <row r="39" spans="1:11" s="12" customFormat="1" x14ac:dyDescent="0.25">
      <c r="A39" s="130"/>
      <c r="B39" s="128"/>
      <c r="C39" s="128"/>
      <c r="D39" s="91"/>
      <c r="E39" s="128"/>
      <c r="F39" s="91"/>
      <c r="G39" s="128"/>
      <c r="H39" s="128"/>
      <c r="I39" s="129"/>
      <c r="J39" s="128"/>
      <c r="K39" s="129"/>
    </row>
    <row r="40" spans="1:11" s="12" customFormat="1" x14ac:dyDescent="0.25">
      <c r="A40" s="130"/>
      <c r="B40" s="128"/>
      <c r="C40" s="128"/>
      <c r="D40" s="91"/>
      <c r="E40" s="128"/>
      <c r="F40" s="91"/>
      <c r="G40" s="128"/>
      <c r="H40" s="128"/>
      <c r="I40" s="129"/>
      <c r="J40" s="128"/>
      <c r="K40" s="129"/>
    </row>
    <row r="41" spans="1:11" s="12" customFormat="1" x14ac:dyDescent="0.25">
      <c r="A41" s="130"/>
      <c r="B41" s="128"/>
      <c r="C41" s="128"/>
      <c r="D41" s="91"/>
      <c r="E41" s="128"/>
      <c r="F41" s="91"/>
      <c r="G41" s="128"/>
      <c r="H41" s="128"/>
      <c r="I41" s="129"/>
      <c r="J41" s="128"/>
      <c r="K41" s="129"/>
    </row>
    <row r="42" spans="1:11" s="12" customFormat="1" x14ac:dyDescent="0.25">
      <c r="A42" s="130"/>
      <c r="B42" s="128"/>
      <c r="C42" s="128"/>
      <c r="D42" s="91"/>
      <c r="E42" s="128"/>
      <c r="F42" s="91"/>
      <c r="G42" s="128"/>
      <c r="H42" s="128"/>
      <c r="I42" s="129"/>
      <c r="J42" s="128"/>
      <c r="K42" s="129"/>
    </row>
    <row r="43" spans="1:11" s="12" customFormat="1" x14ac:dyDescent="0.25">
      <c r="A43" s="130"/>
      <c r="B43" s="128"/>
      <c r="C43" s="128"/>
      <c r="D43" s="91"/>
      <c r="E43" s="128"/>
      <c r="F43" s="91"/>
      <c r="G43" s="128"/>
      <c r="H43" s="128"/>
      <c r="I43" s="129"/>
      <c r="J43" s="128"/>
      <c r="K43" s="129"/>
    </row>
    <row r="44" spans="1:11" s="12" customFormat="1" x14ac:dyDescent="0.25">
      <c r="A44" s="130"/>
      <c r="B44" s="128"/>
      <c r="C44" s="128"/>
      <c r="D44" s="91"/>
      <c r="E44" s="128"/>
      <c r="F44" s="91"/>
      <c r="G44" s="128"/>
      <c r="H44" s="128"/>
      <c r="I44" s="129"/>
      <c r="J44" s="128"/>
      <c r="K44" s="129"/>
    </row>
    <row r="46" spans="1:11" s="12" customFormat="1" x14ac:dyDescent="0.25"/>
    <row r="47" spans="1:11" s="12" customFormat="1" x14ac:dyDescent="0.25"/>
    <row r="48" spans="1:11" s="12" customFormat="1" x14ac:dyDescent="0.25"/>
    <row r="49" spans="1:13" s="12" customFormat="1" x14ac:dyDescent="0.25"/>
    <row r="50" spans="1:13" x14ac:dyDescent="0.25">
      <c r="A50" s="170" t="s">
        <v>281</v>
      </c>
      <c r="B50" s="258" t="s">
        <v>44</v>
      </c>
      <c r="C50" s="258"/>
      <c r="D50" s="258"/>
      <c r="E50" s="258"/>
      <c r="F50" s="258" t="s">
        <v>45</v>
      </c>
      <c r="G50" s="258"/>
      <c r="H50" s="258"/>
      <c r="I50" s="258"/>
      <c r="J50" s="258" t="s">
        <v>49</v>
      </c>
      <c r="K50" s="258"/>
      <c r="L50" s="258"/>
      <c r="M50" s="258"/>
    </row>
    <row r="51" spans="1:13" ht="60" x14ac:dyDescent="0.25">
      <c r="A51" s="171"/>
      <c r="B51" s="112" t="s">
        <v>257</v>
      </c>
      <c r="C51" s="88" t="s">
        <v>102</v>
      </c>
      <c r="D51" s="112" t="s">
        <v>258</v>
      </c>
      <c r="E51" s="88" t="s">
        <v>102</v>
      </c>
      <c r="F51" s="112" t="s">
        <v>257</v>
      </c>
      <c r="G51" s="88" t="s">
        <v>102</v>
      </c>
      <c r="H51" s="112" t="s">
        <v>258</v>
      </c>
      <c r="I51" s="88" t="s">
        <v>102</v>
      </c>
      <c r="J51" s="112" t="s">
        <v>257</v>
      </c>
      <c r="K51" s="88" t="s">
        <v>102</v>
      </c>
      <c r="L51" s="112" t="s">
        <v>258</v>
      </c>
      <c r="M51" s="88" t="s">
        <v>102</v>
      </c>
    </row>
    <row r="52" spans="1:13" x14ac:dyDescent="0.25">
      <c r="A52" s="125" t="s">
        <v>282</v>
      </c>
      <c r="B52" s="60">
        <v>1790</v>
      </c>
      <c r="C52" s="86">
        <f>B52/$B$55</f>
        <v>0.95061072756240039</v>
      </c>
      <c r="D52" s="60">
        <v>1326284498</v>
      </c>
      <c r="E52" s="86">
        <f>D52/$D$55</f>
        <v>0.96708048781813283</v>
      </c>
      <c r="F52" s="33">
        <v>1051</v>
      </c>
      <c r="G52" s="86">
        <f>F52/$F$55</f>
        <v>0.98408239700374533</v>
      </c>
      <c r="H52" s="60">
        <v>321872246</v>
      </c>
      <c r="I52" s="86">
        <f>H52/$H$55</f>
        <v>0.99193464483557436</v>
      </c>
      <c r="J52" s="60">
        <f>B52+F52</f>
        <v>2841</v>
      </c>
      <c r="K52" s="86">
        <f>J52/$J$55</f>
        <v>0.96272450016943412</v>
      </c>
      <c r="L52" s="60">
        <f>D52+H52</f>
        <v>1648156744</v>
      </c>
      <c r="M52" s="86">
        <f>L52/$L$55</f>
        <v>0.97183596348507839</v>
      </c>
    </row>
    <row r="53" spans="1:13" ht="30" customHeight="1" x14ac:dyDescent="0.25">
      <c r="A53" s="126" t="s">
        <v>283</v>
      </c>
      <c r="B53" s="33">
        <v>80</v>
      </c>
      <c r="C53" s="86">
        <f t="shared" ref="C53:C55" si="8">B53/$B$55</f>
        <v>4.2485395645246948E-2</v>
      </c>
      <c r="D53" s="60">
        <v>31720862</v>
      </c>
      <c r="E53" s="86">
        <f t="shared" ref="E53:E55" si="9">D53/$D$55</f>
        <v>2.3129748363364851E-2</v>
      </c>
      <c r="F53" s="33">
        <v>17</v>
      </c>
      <c r="G53" s="86">
        <f t="shared" ref="G53:G55" si="10">F53/$F$55</f>
        <v>1.5917602996254682E-2</v>
      </c>
      <c r="H53" s="60">
        <v>2617122</v>
      </c>
      <c r="I53" s="86">
        <f t="shared" ref="I53:I55" si="11">H53/$H$55</f>
        <v>8.0653551644256031E-3</v>
      </c>
      <c r="J53" s="33">
        <f>B53+F53</f>
        <v>97</v>
      </c>
      <c r="K53" s="86">
        <f t="shared" ref="K53:K55" si="12">J53/$J$55</f>
        <v>3.2870213486953577E-2</v>
      </c>
      <c r="L53" s="60">
        <f t="shared" ref="L53:L54" si="13">D53+H53</f>
        <v>34337984</v>
      </c>
      <c r="M53" s="86">
        <f t="shared" ref="M53:M55" si="14">L53/$L$55</f>
        <v>2.024739933641603E-2</v>
      </c>
    </row>
    <row r="54" spans="1:13" x14ac:dyDescent="0.25">
      <c r="A54" s="125" t="s">
        <v>284</v>
      </c>
      <c r="B54" s="33">
        <v>13</v>
      </c>
      <c r="C54" s="86">
        <f t="shared" si="8"/>
        <v>6.9038767923526286E-3</v>
      </c>
      <c r="D54" s="60">
        <v>13425989</v>
      </c>
      <c r="E54" s="86">
        <f t="shared" si="9"/>
        <v>9.7897638185022989E-3</v>
      </c>
      <c r="F54" s="33">
        <v>0</v>
      </c>
      <c r="G54" s="86">
        <f t="shared" si="10"/>
        <v>0</v>
      </c>
      <c r="H54" s="33">
        <v>0</v>
      </c>
      <c r="I54" s="86">
        <f t="shared" si="11"/>
        <v>0</v>
      </c>
      <c r="J54" s="60">
        <f>B54+F54</f>
        <v>13</v>
      </c>
      <c r="K54" s="86">
        <f t="shared" si="12"/>
        <v>4.4052863436123352E-3</v>
      </c>
      <c r="L54" s="60">
        <f t="shared" si="13"/>
        <v>13425989</v>
      </c>
      <c r="M54" s="86">
        <f t="shared" si="14"/>
        <v>7.9166371785055565E-3</v>
      </c>
    </row>
    <row r="55" spans="1:13" x14ac:dyDescent="0.25">
      <c r="A55" s="125" t="s">
        <v>49</v>
      </c>
      <c r="B55" s="60">
        <f>SUM(B52:B54)</f>
        <v>1883</v>
      </c>
      <c r="C55" s="86">
        <f t="shared" si="8"/>
        <v>1</v>
      </c>
      <c r="D55" s="60">
        <f>SUM(D52:D54)</f>
        <v>1371431349</v>
      </c>
      <c r="E55" s="86">
        <f t="shared" si="9"/>
        <v>1</v>
      </c>
      <c r="F55" s="33">
        <f>SUM(F52:F54)</f>
        <v>1068</v>
      </c>
      <c r="G55" s="86">
        <f t="shared" si="10"/>
        <v>1</v>
      </c>
      <c r="H55" s="60">
        <f>SUM(H52:H54)</f>
        <v>324489368</v>
      </c>
      <c r="I55" s="86">
        <f t="shared" si="11"/>
        <v>1</v>
      </c>
      <c r="J55" s="60">
        <f>B55+F55</f>
        <v>2951</v>
      </c>
      <c r="K55" s="86">
        <f t="shared" si="12"/>
        <v>1</v>
      </c>
      <c r="L55" s="60">
        <f>D55+H55</f>
        <v>1695920717</v>
      </c>
      <c r="M55" s="86">
        <f t="shared" si="14"/>
        <v>1</v>
      </c>
    </row>
  </sheetData>
  <mergeCells count="8">
    <mergeCell ref="A50:A51"/>
    <mergeCell ref="F50:I50"/>
    <mergeCell ref="J50:M50"/>
    <mergeCell ref="B3:C3"/>
    <mergeCell ref="D3:E3"/>
    <mergeCell ref="F3:G3"/>
    <mergeCell ref="H3:K3"/>
    <mergeCell ref="B50:E5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workbookViewId="0">
      <selection activeCell="F4" sqref="F4"/>
    </sheetView>
  </sheetViews>
  <sheetFormatPr defaultRowHeight="15" x14ac:dyDescent="0.25"/>
  <cols>
    <col min="1" max="1" width="15.42578125" customWidth="1"/>
    <col min="2" max="2" width="11" customWidth="1"/>
    <col min="3" max="3" width="12.5703125" customWidth="1"/>
    <col min="4" max="4" width="13.28515625" customWidth="1"/>
    <col min="5" max="5" width="12" customWidth="1"/>
    <col min="6" max="6" width="13.140625" customWidth="1"/>
    <col min="7" max="7" width="12.28515625" bestFit="1" customWidth="1"/>
    <col min="8" max="8" width="13" customWidth="1"/>
    <col min="10" max="10" width="15.5703125" customWidth="1"/>
    <col min="13" max="13" width="9.140625" customWidth="1"/>
    <col min="16" max="16" width="10" customWidth="1"/>
    <col min="20" max="20" width="10" customWidth="1"/>
    <col min="21" max="21" width="9.7109375" customWidth="1"/>
  </cols>
  <sheetData>
    <row r="1" spans="1:5" s="12" customFormat="1" ht="15.75" x14ac:dyDescent="0.25">
      <c r="A1" s="1" t="s">
        <v>295</v>
      </c>
    </row>
    <row r="3" spans="1:5" x14ac:dyDescent="0.25">
      <c r="A3" s="4" t="s">
        <v>293</v>
      </c>
    </row>
    <row r="4" spans="1:5" x14ac:dyDescent="0.25">
      <c r="A4" s="29"/>
      <c r="B4" s="116" t="s">
        <v>119</v>
      </c>
      <c r="C4" s="116" t="s">
        <v>120</v>
      </c>
      <c r="D4" s="116" t="s">
        <v>121</v>
      </c>
      <c r="E4" s="109" t="s">
        <v>49</v>
      </c>
    </row>
    <row r="5" spans="1:5" x14ac:dyDescent="0.25">
      <c r="A5" s="140" t="s">
        <v>108</v>
      </c>
      <c r="B5" s="33">
        <v>432</v>
      </c>
      <c r="C5" s="33">
        <v>18</v>
      </c>
      <c r="D5" s="33">
        <v>267</v>
      </c>
      <c r="E5" s="33">
        <f>B5+C5+D5</f>
        <v>717</v>
      </c>
    </row>
    <row r="6" spans="1:5" x14ac:dyDescent="0.25">
      <c r="A6" s="140" t="s">
        <v>109</v>
      </c>
      <c r="B6" s="33">
        <v>497</v>
      </c>
      <c r="C6" s="33">
        <v>17</v>
      </c>
      <c r="D6" s="33">
        <v>250</v>
      </c>
      <c r="E6" s="33">
        <f t="shared" ref="E6:E8" si="0">B6+C6+D6</f>
        <v>764</v>
      </c>
    </row>
    <row r="7" spans="1:5" x14ac:dyDescent="0.25">
      <c r="A7" s="140" t="s">
        <v>96</v>
      </c>
      <c r="B7" s="33">
        <v>402</v>
      </c>
      <c r="C7" s="33">
        <v>24</v>
      </c>
      <c r="D7" s="33">
        <v>280</v>
      </c>
      <c r="E7" s="33">
        <f t="shared" si="0"/>
        <v>706</v>
      </c>
    </row>
    <row r="8" spans="1:5" x14ac:dyDescent="0.25">
      <c r="A8" s="140" t="s">
        <v>97</v>
      </c>
      <c r="B8" s="33">
        <f>'1_galvenie_rādītāji'!F40</f>
        <v>462</v>
      </c>
      <c r="C8" s="33">
        <f>'1_galvenie_rādītāji'!H40</f>
        <v>24</v>
      </c>
      <c r="D8" s="33">
        <f>'1_galvenie_rādītāji'!J40</f>
        <v>371</v>
      </c>
      <c r="E8" s="33">
        <f t="shared" si="0"/>
        <v>857</v>
      </c>
    </row>
    <row r="10" spans="1:5" x14ac:dyDescent="0.25">
      <c r="A10" s="4" t="s">
        <v>294</v>
      </c>
    </row>
    <row r="11" spans="1:5" x14ac:dyDescent="0.25">
      <c r="A11" s="29"/>
      <c r="B11" s="116" t="s">
        <v>119</v>
      </c>
      <c r="C11" s="116" t="s">
        <v>120</v>
      </c>
      <c r="D11" s="116" t="s">
        <v>121</v>
      </c>
      <c r="E11" s="109" t="s">
        <v>49</v>
      </c>
    </row>
    <row r="12" spans="1:5" x14ac:dyDescent="0.25">
      <c r="A12" s="140" t="s">
        <v>108</v>
      </c>
      <c r="B12" s="60">
        <v>511618660</v>
      </c>
      <c r="C12" s="60">
        <v>159704322</v>
      </c>
      <c r="D12" s="60">
        <v>278115701</v>
      </c>
      <c r="E12" s="60">
        <f>B12+C12+D12</f>
        <v>949438683</v>
      </c>
    </row>
    <row r="13" spans="1:5" x14ac:dyDescent="0.25">
      <c r="A13" s="140" t="s">
        <v>109</v>
      </c>
      <c r="B13" s="60">
        <v>537574641</v>
      </c>
      <c r="C13" s="60">
        <v>166697834</v>
      </c>
      <c r="D13" s="60">
        <v>422616416</v>
      </c>
      <c r="E13" s="60">
        <f>B13+C13+D13</f>
        <v>1126888891</v>
      </c>
    </row>
    <row r="14" spans="1:5" x14ac:dyDescent="0.25">
      <c r="A14" s="140" t="s">
        <v>96</v>
      </c>
      <c r="B14" s="60">
        <v>548591284</v>
      </c>
      <c r="C14" s="60">
        <v>261010806</v>
      </c>
      <c r="D14" s="60">
        <v>358044465</v>
      </c>
      <c r="E14" s="60">
        <f>B14+C14+D14</f>
        <v>1167646555</v>
      </c>
    </row>
    <row r="15" spans="1:5" x14ac:dyDescent="0.25">
      <c r="A15" s="140" t="s">
        <v>97</v>
      </c>
      <c r="B15" s="60">
        <f>'1_galvenie_rādītāji'!G40</f>
        <v>622598399</v>
      </c>
      <c r="C15" s="60">
        <f>'1_galvenie_rādītāji'!I40</f>
        <v>252506051</v>
      </c>
      <c r="D15" s="60">
        <f>'1_galvenie_rādītāji'!K40</f>
        <v>820816267</v>
      </c>
      <c r="E15" s="60">
        <f>B15+C15+D15</f>
        <v>1695920717</v>
      </c>
    </row>
    <row r="19" spans="1:13" ht="45" customHeight="1" x14ac:dyDescent="0.25">
      <c r="A19" s="29"/>
      <c r="B19" s="29" t="s">
        <v>108</v>
      </c>
      <c r="C19" s="29" t="s">
        <v>109</v>
      </c>
      <c r="D19" s="30" t="s">
        <v>302</v>
      </c>
      <c r="E19" s="29" t="s">
        <v>96</v>
      </c>
      <c r="F19" s="30" t="s">
        <v>301</v>
      </c>
      <c r="G19" s="29" t="s">
        <v>97</v>
      </c>
      <c r="H19" s="30" t="s">
        <v>300</v>
      </c>
    </row>
    <row r="20" spans="1:13" x14ac:dyDescent="0.25">
      <c r="A20" s="140" t="s">
        <v>114</v>
      </c>
      <c r="B20" s="116">
        <f>E5</f>
        <v>717</v>
      </c>
      <c r="C20" s="116">
        <f>E6</f>
        <v>764</v>
      </c>
      <c r="D20" s="139">
        <f>(C20-B20)/B20</f>
        <v>6.555090655509066E-2</v>
      </c>
      <c r="E20" s="116">
        <f>E7</f>
        <v>706</v>
      </c>
      <c r="F20" s="139">
        <f>(E20-C20)/C20</f>
        <v>-7.5916230366492143E-2</v>
      </c>
      <c r="G20" s="116">
        <f>E8</f>
        <v>857</v>
      </c>
      <c r="H20" s="139">
        <f>(G20-E20)/E20</f>
        <v>0.21388101983002833</v>
      </c>
    </row>
    <row r="21" spans="1:13" ht="30" customHeight="1" x14ac:dyDescent="0.25">
      <c r="A21" s="141" t="s">
        <v>258</v>
      </c>
      <c r="B21" s="134">
        <f>E12</f>
        <v>949438683</v>
      </c>
      <c r="C21" s="134">
        <f>E13</f>
        <v>1126888891</v>
      </c>
      <c r="D21" s="139">
        <f>(C21-B21)/B21</f>
        <v>0.18690012443910503</v>
      </c>
      <c r="E21" s="134">
        <f>E14</f>
        <v>1167646555</v>
      </c>
      <c r="F21" s="139">
        <f>(E21-C21)/C21</f>
        <v>3.6168307563873216E-2</v>
      </c>
      <c r="G21" s="134">
        <f>E15</f>
        <v>1695920717</v>
      </c>
      <c r="H21" s="139">
        <f>(G21-E21)/E21</f>
        <v>0.45242642967417485</v>
      </c>
    </row>
    <row r="23" spans="1:13" s="12" customFormat="1" ht="15" customHeight="1" x14ac:dyDescent="0.25">
      <c r="J23" s="29"/>
      <c r="K23" s="29" t="s">
        <v>109</v>
      </c>
      <c r="L23" s="29" t="s">
        <v>96</v>
      </c>
      <c r="M23" s="29" t="s">
        <v>97</v>
      </c>
    </row>
    <row r="24" spans="1:13" s="12" customFormat="1" ht="30" x14ac:dyDescent="0.25">
      <c r="J24" s="142" t="s">
        <v>114</v>
      </c>
      <c r="K24" s="72">
        <f>D20</f>
        <v>6.555090655509066E-2</v>
      </c>
      <c r="L24" s="72">
        <f>F20</f>
        <v>-7.5916230366492143E-2</v>
      </c>
      <c r="M24" s="72">
        <f>H20</f>
        <v>0.21388101983002833</v>
      </c>
    </row>
    <row r="25" spans="1:13" s="12" customFormat="1" ht="30" x14ac:dyDescent="0.25">
      <c r="J25" s="61" t="s">
        <v>258</v>
      </c>
      <c r="K25" s="72">
        <f>D21</f>
        <v>0.18690012443910503</v>
      </c>
      <c r="L25" s="72">
        <f>F21</f>
        <v>3.6168307563873216E-2</v>
      </c>
      <c r="M25" s="72">
        <f>H21</f>
        <v>0.45242642967417485</v>
      </c>
    </row>
    <row r="26" spans="1:13" s="12" customFormat="1" x14ac:dyDescent="0.25"/>
    <row r="27" spans="1:13" s="12" customFormat="1" x14ac:dyDescent="0.25"/>
    <row r="28" spans="1:13" s="12" customFormat="1" x14ac:dyDescent="0.25"/>
    <row r="29" spans="1:13" s="12" customFormat="1" x14ac:dyDescent="0.25"/>
    <row r="30" spans="1:13" s="12" customFormat="1" x14ac:dyDescent="0.25"/>
    <row r="31" spans="1:13" s="12" customFormat="1" x14ac:dyDescent="0.25"/>
    <row r="32" spans="1:13" s="12" customFormat="1" x14ac:dyDescent="0.25"/>
    <row r="33" spans="1:22" s="12" customFormat="1" x14ac:dyDescent="0.25"/>
    <row r="34" spans="1:22" s="12" customFormat="1" x14ac:dyDescent="0.25"/>
    <row r="35" spans="1:22" x14ac:dyDescent="0.25">
      <c r="A35" s="4" t="s">
        <v>299</v>
      </c>
    </row>
    <row r="36" spans="1:22" ht="30" x14ac:dyDescent="0.25">
      <c r="A36" s="29"/>
      <c r="B36" s="33" t="s">
        <v>296</v>
      </c>
      <c r="C36" s="33" t="s">
        <v>102</v>
      </c>
      <c r="D36" s="133" t="s">
        <v>297</v>
      </c>
      <c r="E36" s="33" t="s">
        <v>102</v>
      </c>
      <c r="F36" s="133" t="s">
        <v>298</v>
      </c>
      <c r="G36" s="33" t="s">
        <v>102</v>
      </c>
      <c r="H36" s="138" t="s">
        <v>49</v>
      </c>
      <c r="S36" s="58"/>
      <c r="T36" s="92"/>
      <c r="U36" s="146"/>
      <c r="V36" s="146"/>
    </row>
    <row r="37" spans="1:22" x14ac:dyDescent="0.25">
      <c r="A37" s="140" t="s">
        <v>108</v>
      </c>
      <c r="B37" s="145">
        <v>872025609</v>
      </c>
      <c r="C37" s="34">
        <f>B37/H37</f>
        <v>0.91846437754632759</v>
      </c>
      <c r="D37" s="145">
        <v>61497046</v>
      </c>
      <c r="E37" s="34">
        <f>D37/H37</f>
        <v>6.4772003817754706E-2</v>
      </c>
      <c r="F37" s="145">
        <v>15916028</v>
      </c>
      <c r="G37" s="34">
        <f>F37/H37</f>
        <v>1.6763618635917743E-2</v>
      </c>
      <c r="H37" s="145">
        <f>B37+D37+F37</f>
        <v>949438683</v>
      </c>
      <c r="S37" s="118"/>
      <c r="T37" s="143"/>
      <c r="U37" s="143"/>
      <c r="V37" s="143"/>
    </row>
    <row r="38" spans="1:22" x14ac:dyDescent="0.25">
      <c r="A38" s="140" t="s">
        <v>109</v>
      </c>
      <c r="B38" s="145">
        <v>1068105565</v>
      </c>
      <c r="C38" s="34">
        <f t="shared" ref="C38:C40" si="1">B38/H38</f>
        <v>0.94783573920243747</v>
      </c>
      <c r="D38" s="145">
        <v>47635817</v>
      </c>
      <c r="E38" s="34">
        <f t="shared" ref="E38:E40" si="2">D38/H38</f>
        <v>4.2271973200239843E-2</v>
      </c>
      <c r="F38" s="145">
        <v>11147509</v>
      </c>
      <c r="G38" s="34">
        <f t="shared" ref="G38:G40" si="3">F38/H38</f>
        <v>9.8922875973226718E-3</v>
      </c>
      <c r="H38" s="145">
        <f>B38+D38+F38</f>
        <v>1126888891</v>
      </c>
      <c r="S38" s="118"/>
      <c r="T38" s="143"/>
      <c r="U38" s="143"/>
      <c r="V38" s="143"/>
    </row>
    <row r="39" spans="1:22" x14ac:dyDescent="0.25">
      <c r="A39" s="140" t="s">
        <v>96</v>
      </c>
      <c r="B39" s="145">
        <v>1097534032</v>
      </c>
      <c r="C39" s="34">
        <f t="shared" si="1"/>
        <v>0.93995398461994351</v>
      </c>
      <c r="D39" s="145">
        <f>58228848</f>
        <v>58228848</v>
      </c>
      <c r="E39" s="34">
        <f t="shared" si="2"/>
        <v>4.9868556328674304E-2</v>
      </c>
      <c r="F39" s="145">
        <f>11883675</f>
        <v>11883675</v>
      </c>
      <c r="G39" s="34">
        <f t="shared" si="3"/>
        <v>1.0177459051382206E-2</v>
      </c>
      <c r="H39" s="145">
        <f>B39+D39+F39</f>
        <v>1167646555</v>
      </c>
      <c r="S39" s="118"/>
      <c r="T39" s="143"/>
      <c r="U39" s="143"/>
      <c r="V39" s="143"/>
    </row>
    <row r="40" spans="1:22" x14ac:dyDescent="0.25">
      <c r="A40" s="140" t="s">
        <v>97</v>
      </c>
      <c r="B40" s="145">
        <f>'5_virs_ārvalstu_piegādātāji'!L52</f>
        <v>1648156744</v>
      </c>
      <c r="C40" s="34">
        <f t="shared" si="1"/>
        <v>0.97183596348507839</v>
      </c>
      <c r="D40" s="145">
        <f>'5_virs_ārvalstu_piegādātāji'!L53</f>
        <v>34337984</v>
      </c>
      <c r="E40" s="34">
        <f t="shared" si="2"/>
        <v>2.024739933641603E-2</v>
      </c>
      <c r="F40" s="145">
        <f>'5_virs_ārvalstu_piegādātāji'!L54</f>
        <v>13425989</v>
      </c>
      <c r="G40" s="34">
        <f t="shared" si="3"/>
        <v>7.9166371785055565E-3</v>
      </c>
      <c r="H40" s="145">
        <f>B40+D40+F40</f>
        <v>1695920717</v>
      </c>
      <c r="S40" s="118"/>
      <c r="T40" s="144"/>
      <c r="U40" s="144"/>
      <c r="V40" s="144"/>
    </row>
    <row r="42" spans="1:22" ht="60" x14ac:dyDescent="0.25">
      <c r="A42" s="29"/>
      <c r="B42" s="29" t="str">
        <f t="shared" ref="B42:H42" si="4">B19</f>
        <v>2014.gads</v>
      </c>
      <c r="C42" s="29" t="str">
        <f t="shared" si="4"/>
        <v>2015.gads</v>
      </c>
      <c r="D42" s="30" t="str">
        <f t="shared" si="4"/>
        <v>Īpatsvars attiecībā pret 2014.gadu (%)</v>
      </c>
      <c r="E42" s="29" t="str">
        <f t="shared" si="4"/>
        <v>2016.gads</v>
      </c>
      <c r="F42" s="30" t="str">
        <f t="shared" si="4"/>
        <v>Īpatsvars attiecībā pret 2015.gadu (%)</v>
      </c>
      <c r="G42" s="29" t="str">
        <f t="shared" si="4"/>
        <v>2017.gads</v>
      </c>
      <c r="H42" s="30" t="str">
        <f t="shared" si="4"/>
        <v>Īpatsvars attiecībā pret 2016.gadu (%)</v>
      </c>
    </row>
    <row r="43" spans="1:22" x14ac:dyDescent="0.25">
      <c r="A43" s="29" t="s">
        <v>296</v>
      </c>
      <c r="B43" s="147">
        <f>B37</f>
        <v>872025609</v>
      </c>
      <c r="C43" s="147">
        <f>B38</f>
        <v>1068105565</v>
      </c>
      <c r="D43" s="71">
        <f>(C43-B43)/B43</f>
        <v>0.22485573127245165</v>
      </c>
      <c r="E43" s="147">
        <f>B39</f>
        <v>1097534032</v>
      </c>
      <c r="F43" s="71">
        <f>(E43-C43)/C43</f>
        <v>2.7552021040167504E-2</v>
      </c>
      <c r="G43" s="147">
        <f>B40</f>
        <v>1648156744</v>
      </c>
      <c r="H43" s="71">
        <f>(G43-E43)/E43</f>
        <v>0.5016907867509296</v>
      </c>
    </row>
    <row r="44" spans="1:22" x14ac:dyDescent="0.25">
      <c r="A44" s="29" t="s">
        <v>297</v>
      </c>
      <c r="B44" s="147">
        <f>D37</f>
        <v>61497046</v>
      </c>
      <c r="C44" s="147">
        <f>D38</f>
        <v>47635817</v>
      </c>
      <c r="D44" s="71">
        <f t="shared" ref="D44:D45" si="5">(C44-B44)/B44</f>
        <v>-0.22539666376820766</v>
      </c>
      <c r="E44" s="147">
        <f>D39</f>
        <v>58228848</v>
      </c>
      <c r="F44" s="71">
        <f t="shared" ref="F44:F45" si="6">(E44-C44)/C44</f>
        <v>0.22237533996740311</v>
      </c>
      <c r="G44" s="147">
        <f>D40</f>
        <v>34337984</v>
      </c>
      <c r="H44" s="71">
        <f t="shared" ref="H44:H45" si="7">(G44-E44)/E44</f>
        <v>-0.41029257525410773</v>
      </c>
    </row>
    <row r="45" spans="1:22" x14ac:dyDescent="0.25">
      <c r="A45" s="29" t="s">
        <v>298</v>
      </c>
      <c r="B45" s="147">
        <f>F37</f>
        <v>15916028</v>
      </c>
      <c r="C45" s="147">
        <f>F38</f>
        <v>11147509</v>
      </c>
      <c r="D45" s="71">
        <f t="shared" si="5"/>
        <v>-0.29960483859415177</v>
      </c>
      <c r="E45" s="147">
        <f>F39</f>
        <v>11883675</v>
      </c>
      <c r="F45" s="71">
        <f t="shared" si="6"/>
        <v>6.6038610060776812E-2</v>
      </c>
      <c r="G45" s="147">
        <f>F40</f>
        <v>13425989</v>
      </c>
      <c r="H45" s="71">
        <f t="shared" si="7"/>
        <v>0.12978426286481246</v>
      </c>
    </row>
    <row r="51" spans="10:13" x14ac:dyDescent="0.25">
      <c r="J51" s="29"/>
      <c r="K51" s="29" t="s">
        <v>109</v>
      </c>
      <c r="L51" s="29" t="s">
        <v>96</v>
      </c>
      <c r="M51" s="29" t="s">
        <v>97</v>
      </c>
    </row>
    <row r="52" spans="10:13" x14ac:dyDescent="0.25">
      <c r="J52" s="29" t="s">
        <v>296</v>
      </c>
      <c r="K52" s="72">
        <f>D43</f>
        <v>0.22485573127245165</v>
      </c>
      <c r="L52" s="72">
        <f>F43</f>
        <v>2.7552021040167504E-2</v>
      </c>
      <c r="M52" s="72">
        <f>H43</f>
        <v>0.5016907867509296</v>
      </c>
    </row>
    <row r="53" spans="10:13" x14ac:dyDescent="0.25">
      <c r="J53" s="29" t="s">
        <v>297</v>
      </c>
      <c r="K53" s="72">
        <f>D44</f>
        <v>-0.22539666376820766</v>
      </c>
      <c r="L53" s="72">
        <f>F44</f>
        <v>0.22237533996740311</v>
      </c>
      <c r="M53" s="72">
        <f>H44</f>
        <v>-0.41029257525410773</v>
      </c>
    </row>
    <row r="54" spans="10:13" x14ac:dyDescent="0.25">
      <c r="J54" s="29" t="s">
        <v>298</v>
      </c>
      <c r="K54" s="72">
        <f>D45</f>
        <v>-0.29960483859415177</v>
      </c>
      <c r="L54" s="72">
        <f>F45</f>
        <v>6.6038610060776812E-2</v>
      </c>
      <c r="M54" s="72">
        <f>H45</f>
        <v>0.12978426286481246</v>
      </c>
    </row>
  </sheetData>
  <conditionalFormatting sqref="E5:E8">
    <cfRule type="dataBar" priority="2">
      <dataBar>
        <cfvo type="min"/>
        <cfvo type="max"/>
        <color rgb="FFFF555A"/>
      </dataBar>
      <extLst>
        <ext xmlns:x14="http://schemas.microsoft.com/office/spreadsheetml/2009/9/main" uri="{B025F937-C7B1-47D3-B67F-A62EFF666E3E}">
          <x14:id>{4528E5A8-8872-4AD0-973B-3ED5E6364B25}</x14:id>
        </ext>
      </extLst>
    </cfRule>
  </conditionalFormatting>
  <conditionalFormatting sqref="E12:E15">
    <cfRule type="dataBar" priority="1">
      <dataBar>
        <cfvo type="min"/>
        <cfvo type="max"/>
        <color rgb="FFFF555A"/>
      </dataBar>
      <extLst>
        <ext xmlns:x14="http://schemas.microsoft.com/office/spreadsheetml/2009/9/main" uri="{B025F937-C7B1-47D3-B67F-A62EFF666E3E}">
          <x14:id>{56257F16-8A6B-4FEE-B65A-8341F9DA8421}</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528E5A8-8872-4AD0-973B-3ED5E6364B25}">
            <x14:dataBar minLength="0" maxLength="100" border="1" negativeBarBorderColorSameAsPositive="0">
              <x14:cfvo type="autoMin"/>
              <x14:cfvo type="autoMax"/>
              <x14:borderColor rgb="FFFF555A"/>
              <x14:negativeFillColor rgb="FFFF0000"/>
              <x14:negativeBorderColor rgb="FFFF0000"/>
              <x14:axisColor rgb="FF000000"/>
            </x14:dataBar>
          </x14:cfRule>
          <xm:sqref>E5:E8</xm:sqref>
        </x14:conditionalFormatting>
        <x14:conditionalFormatting xmlns:xm="http://schemas.microsoft.com/office/excel/2006/main">
          <x14:cfRule type="dataBar" id="{56257F16-8A6B-4FEE-B65A-8341F9DA8421}">
            <x14:dataBar minLength="0" maxLength="100" gradient="0">
              <x14:cfvo type="autoMin"/>
              <x14:cfvo type="autoMax"/>
              <x14:negativeFillColor rgb="FFFF0000"/>
              <x14:axisColor rgb="FF000000"/>
            </x14:dataBar>
          </x14:cfRule>
          <xm:sqref>E12:E15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D8" sqref="D8"/>
    </sheetView>
  </sheetViews>
  <sheetFormatPr defaultRowHeight="15" x14ac:dyDescent="0.25"/>
  <cols>
    <col min="2" max="2" width="94.42578125" customWidth="1"/>
  </cols>
  <sheetData>
    <row r="1" spans="1:2" ht="15.75" x14ac:dyDescent="0.25">
      <c r="A1" s="1" t="s">
        <v>311</v>
      </c>
    </row>
    <row r="3" spans="1:2" ht="60" customHeight="1" x14ac:dyDescent="0.25">
      <c r="A3" s="33" t="s">
        <v>312</v>
      </c>
      <c r="B3" s="30" t="s">
        <v>322</v>
      </c>
    </row>
    <row r="4" spans="1:2" ht="60" x14ac:dyDescent="0.25">
      <c r="A4" s="33" t="s">
        <v>313</v>
      </c>
      <c r="B4" s="30" t="s">
        <v>323</v>
      </c>
    </row>
    <row r="5" spans="1:2" ht="60" x14ac:dyDescent="0.25">
      <c r="A5" s="33" t="s">
        <v>314</v>
      </c>
      <c r="B5" s="30" t="s">
        <v>324</v>
      </c>
    </row>
    <row r="6" spans="1:2" ht="45" x14ac:dyDescent="0.25">
      <c r="A6" s="33" t="s">
        <v>315</v>
      </c>
      <c r="B6" s="30" t="s">
        <v>372</v>
      </c>
    </row>
    <row r="7" spans="1:2" ht="90" x14ac:dyDescent="0.25">
      <c r="A7" s="33" t="s">
        <v>316</v>
      </c>
      <c r="B7" s="30" t="s">
        <v>373</v>
      </c>
    </row>
    <row r="8" spans="1:2" ht="105" x14ac:dyDescent="0.25">
      <c r="A8" s="33" t="s">
        <v>317</v>
      </c>
      <c r="B8" s="30" t="s">
        <v>374</v>
      </c>
    </row>
    <row r="9" spans="1:2" ht="30" x14ac:dyDescent="0.25">
      <c r="A9" s="33" t="s">
        <v>318</v>
      </c>
      <c r="B9" s="162" t="s">
        <v>386</v>
      </c>
    </row>
    <row r="10" spans="1:2" ht="45" x14ac:dyDescent="0.25">
      <c r="A10" s="33" t="s">
        <v>319</v>
      </c>
      <c r="B10" s="30" t="s">
        <v>375</v>
      </c>
    </row>
    <row r="11" spans="1:2" ht="45" x14ac:dyDescent="0.25">
      <c r="A11" s="33" t="s">
        <v>320</v>
      </c>
      <c r="B11" s="30" t="s">
        <v>380</v>
      </c>
    </row>
    <row r="12" spans="1:2" ht="90" x14ac:dyDescent="0.25">
      <c r="A12" s="33" t="s">
        <v>321</v>
      </c>
      <c r="B12" s="30" t="s">
        <v>381</v>
      </c>
    </row>
    <row r="13" spans="1:2" ht="90" customHeight="1" x14ac:dyDescent="0.25">
      <c r="A13" s="138" t="s">
        <v>376</v>
      </c>
      <c r="B13" s="30" t="s">
        <v>382</v>
      </c>
    </row>
    <row r="14" spans="1:2" ht="95.25" customHeight="1" x14ac:dyDescent="0.25">
      <c r="A14" s="138" t="s">
        <v>377</v>
      </c>
      <c r="B14" s="30" t="s">
        <v>383</v>
      </c>
    </row>
    <row r="15" spans="1:2" ht="75" x14ac:dyDescent="0.25">
      <c r="A15" s="138" t="s">
        <v>378</v>
      </c>
      <c r="B15" s="30" t="s">
        <v>385</v>
      </c>
    </row>
    <row r="16" spans="1:2" ht="60" customHeight="1" x14ac:dyDescent="0.25">
      <c r="A16" s="138" t="s">
        <v>379</v>
      </c>
      <c r="B16" s="30" t="s">
        <v>384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B22" sqref="B22"/>
    </sheetView>
  </sheetViews>
  <sheetFormatPr defaultRowHeight="15" x14ac:dyDescent="0.25"/>
  <cols>
    <col min="1" max="1" width="15" customWidth="1"/>
    <col min="2" max="2" width="71.28515625" customWidth="1"/>
  </cols>
  <sheetData>
    <row r="1" spans="1:2" x14ac:dyDescent="0.25">
      <c r="A1" s="4" t="s">
        <v>19</v>
      </c>
    </row>
    <row r="2" spans="1:2" x14ac:dyDescent="0.25">
      <c r="A2" s="8" t="s">
        <v>51</v>
      </c>
    </row>
    <row r="3" spans="1:2" x14ac:dyDescent="0.25">
      <c r="B3" s="69" t="s">
        <v>52</v>
      </c>
    </row>
    <row r="4" spans="1:2" x14ac:dyDescent="0.25">
      <c r="A4" s="9" t="s">
        <v>46</v>
      </c>
    </row>
    <row r="5" spans="1:2" x14ac:dyDescent="0.25">
      <c r="B5" s="69" t="s">
        <v>47</v>
      </c>
    </row>
    <row r="6" spans="1:2" x14ac:dyDescent="0.25">
      <c r="B6" s="69" t="s">
        <v>12</v>
      </c>
    </row>
    <row r="7" spans="1:2" x14ac:dyDescent="0.25">
      <c r="B7" s="69" t="s">
        <v>13</v>
      </c>
    </row>
    <row r="8" spans="1:2" x14ac:dyDescent="0.25">
      <c r="A8" s="10" t="s">
        <v>304</v>
      </c>
    </row>
    <row r="9" spans="1:2" x14ac:dyDescent="0.25">
      <c r="B9" s="69" t="s">
        <v>48</v>
      </c>
    </row>
    <row r="10" spans="1:2" s="3" customFormat="1" x14ac:dyDescent="0.25">
      <c r="A10" s="11" t="s">
        <v>18</v>
      </c>
    </row>
    <row r="11" spans="1:2" s="3" customFormat="1" x14ac:dyDescent="0.25">
      <c r="B11" s="69" t="s">
        <v>14</v>
      </c>
    </row>
    <row r="12" spans="1:2" s="3" customFormat="1" x14ac:dyDescent="0.25">
      <c r="B12" s="69" t="s">
        <v>16</v>
      </c>
    </row>
    <row r="13" spans="1:2" s="3" customFormat="1" x14ac:dyDescent="0.25">
      <c r="B13" s="69" t="s">
        <v>15</v>
      </c>
    </row>
    <row r="14" spans="1:2" s="3" customFormat="1" x14ac:dyDescent="0.25">
      <c r="B14" s="69" t="s">
        <v>255</v>
      </c>
    </row>
    <row r="15" spans="1:2" s="3" customFormat="1" x14ac:dyDescent="0.25">
      <c r="B15" s="3" t="s">
        <v>17</v>
      </c>
    </row>
    <row r="16" spans="1:2" s="12" customFormat="1" x14ac:dyDescent="0.25">
      <c r="A16" s="148" t="s">
        <v>309</v>
      </c>
    </row>
    <row r="17" spans="1:10" s="12" customFormat="1" x14ac:dyDescent="0.25">
      <c r="B17" s="12" t="s">
        <v>310</v>
      </c>
    </row>
    <row r="18" spans="1:10" s="3" customFormat="1" x14ac:dyDescent="0.25"/>
    <row r="19" spans="1:10" x14ac:dyDescent="0.25">
      <c r="A19" s="132" t="s">
        <v>286</v>
      </c>
    </row>
    <row r="20" spans="1:10" ht="120.75" customHeight="1" x14ac:dyDescent="0.25">
      <c r="A20" s="131" t="s">
        <v>7</v>
      </c>
      <c r="B20" s="7" t="s">
        <v>305</v>
      </c>
      <c r="D20" s="3"/>
      <c r="E20" s="3"/>
      <c r="F20" s="3"/>
      <c r="G20" s="3"/>
      <c r="H20" s="3"/>
      <c r="I20" s="3"/>
      <c r="J20" s="3"/>
    </row>
    <row r="21" spans="1:10" ht="105" x14ac:dyDescent="0.25">
      <c r="A21" s="131" t="s">
        <v>8</v>
      </c>
      <c r="B21" s="7" t="s">
        <v>306</v>
      </c>
    </row>
    <row r="22" spans="1:10" ht="60" x14ac:dyDescent="0.25">
      <c r="A22" s="131" t="s">
        <v>9</v>
      </c>
      <c r="B22" s="7" t="s">
        <v>307</v>
      </c>
    </row>
    <row r="23" spans="1:10" ht="30" x14ac:dyDescent="0.25">
      <c r="A23" s="6" t="s">
        <v>10</v>
      </c>
      <c r="B23" s="7" t="s">
        <v>285</v>
      </c>
    </row>
    <row r="24" spans="1:10" ht="180" customHeight="1" x14ac:dyDescent="0.25">
      <c r="A24" s="131" t="s">
        <v>11</v>
      </c>
      <c r="B24" s="7" t="s">
        <v>308</v>
      </c>
    </row>
    <row r="26" spans="1:10" x14ac:dyDescent="0.25">
      <c r="A26" s="2" t="s">
        <v>20</v>
      </c>
    </row>
    <row r="27" spans="1:10" x14ac:dyDescent="0.25">
      <c r="A27" t="s">
        <v>2</v>
      </c>
    </row>
    <row r="28" spans="1:10" x14ac:dyDescent="0.25">
      <c r="A28" t="s">
        <v>3</v>
      </c>
    </row>
    <row r="29" spans="1:10" x14ac:dyDescent="0.25">
      <c r="A29" t="s">
        <v>4</v>
      </c>
    </row>
    <row r="30" spans="1:10" x14ac:dyDescent="0.25">
      <c r="A30" t="s">
        <v>6</v>
      </c>
    </row>
    <row r="31" spans="1:10" x14ac:dyDescent="0.25">
      <c r="A31" t="s">
        <v>5</v>
      </c>
    </row>
    <row r="32" spans="1:10" ht="75" customHeight="1" x14ac:dyDescent="0.25">
      <c r="A32" s="166" t="s">
        <v>21</v>
      </c>
      <c r="B32" s="166"/>
    </row>
  </sheetData>
  <mergeCells count="1">
    <mergeCell ref="A32:B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workbookViewId="0">
      <selection activeCell="N29" sqref="N29"/>
    </sheetView>
  </sheetViews>
  <sheetFormatPr defaultRowHeight="15" x14ac:dyDescent="0.25"/>
  <cols>
    <col min="1" max="1" width="10.42578125" customWidth="1"/>
    <col min="2" max="2" width="12.28515625" customWidth="1"/>
    <col min="3" max="3" width="12.140625" customWidth="1"/>
    <col min="4" max="4" width="13.28515625" style="12" customWidth="1"/>
    <col min="5" max="5" width="13.28515625" customWidth="1"/>
    <col min="6" max="6" width="10" style="12" customWidth="1"/>
    <col min="7" max="7" width="13.42578125" customWidth="1"/>
    <col min="8" max="8" width="11.7109375" customWidth="1"/>
    <col min="9" max="9" width="13.5703125" customWidth="1"/>
    <col min="10" max="10" width="11.7109375" customWidth="1"/>
    <col min="11" max="11" width="13.42578125" customWidth="1"/>
    <col min="13" max="13" width="11" customWidth="1"/>
    <col min="14" max="14" width="12" customWidth="1"/>
    <col min="18" max="18" width="25.85546875" customWidth="1"/>
    <col min="19" max="19" width="10.5703125" customWidth="1"/>
    <col min="20" max="20" width="9.85546875" bestFit="1" customWidth="1"/>
  </cols>
  <sheetData>
    <row r="1" spans="1:20" ht="15.75" x14ac:dyDescent="0.25">
      <c r="A1" s="1" t="s">
        <v>53</v>
      </c>
    </row>
    <row r="3" spans="1:20" s="12" customFormat="1" x14ac:dyDescent="0.25">
      <c r="A3" s="170" t="s">
        <v>100</v>
      </c>
      <c r="B3" s="167" t="s">
        <v>54</v>
      </c>
      <c r="C3" s="168"/>
      <c r="D3" s="168"/>
      <c r="E3" s="168"/>
      <c r="F3" s="168"/>
      <c r="G3" s="168"/>
      <c r="H3" s="169"/>
    </row>
    <row r="4" spans="1:20" ht="75" customHeight="1" x14ac:dyDescent="0.25">
      <c r="A4" s="171"/>
      <c r="B4" s="36" t="s">
        <v>49</v>
      </c>
      <c r="C4" s="32" t="s">
        <v>84</v>
      </c>
      <c r="D4" s="32" t="s">
        <v>56</v>
      </c>
      <c r="E4" s="32" t="s">
        <v>85</v>
      </c>
      <c r="F4" s="32" t="s">
        <v>57</v>
      </c>
      <c r="G4" s="32" t="s">
        <v>86</v>
      </c>
      <c r="H4" s="32" t="s">
        <v>58</v>
      </c>
    </row>
    <row r="5" spans="1:20" ht="30" x14ac:dyDescent="0.25">
      <c r="A5" s="37" t="s">
        <v>44</v>
      </c>
      <c r="B5" s="38">
        <v>308</v>
      </c>
      <c r="C5" s="57">
        <f>'2_3_panta_izņēmumi'!B67</f>
        <v>47</v>
      </c>
      <c r="D5" s="34">
        <f>C5/B5</f>
        <v>0.15259740259740259</v>
      </c>
      <c r="E5" s="33">
        <f>'2_5_panta_izņēmumi'!B58</f>
        <v>76</v>
      </c>
      <c r="F5" s="34">
        <f>E5/B5</f>
        <v>0.24675324675324675</v>
      </c>
      <c r="G5" s="57">
        <v>107</v>
      </c>
      <c r="H5" s="34">
        <f>G5/B5</f>
        <v>0.34740259740259738</v>
      </c>
    </row>
    <row r="6" spans="1:20" ht="30" x14ac:dyDescent="0.25">
      <c r="A6" s="37" t="s">
        <v>45</v>
      </c>
      <c r="B6" s="38">
        <v>1073</v>
      </c>
      <c r="C6" s="57">
        <f>'2_3_panta_izņēmumi'!B68</f>
        <v>43</v>
      </c>
      <c r="D6" s="34">
        <f t="shared" ref="D6:D7" si="0">C6/B6</f>
        <v>4.0074557315936628E-2</v>
      </c>
      <c r="E6" s="33">
        <f>'2_5_panta_izņēmumi'!B59</f>
        <v>97</v>
      </c>
      <c r="F6" s="34">
        <f>E6/B6</f>
        <v>9.0400745573159372E-2</v>
      </c>
      <c r="G6" s="57">
        <v>108</v>
      </c>
      <c r="H6" s="34">
        <f>G6/B6</f>
        <v>0.10065237651444547</v>
      </c>
    </row>
    <row r="7" spans="1:20" x14ac:dyDescent="0.25">
      <c r="A7" s="35" t="s">
        <v>49</v>
      </c>
      <c r="B7" s="38">
        <f>SUM(B5:B6)</f>
        <v>1381</v>
      </c>
      <c r="C7" s="33">
        <f>SUM(C5:C6)</f>
        <v>90</v>
      </c>
      <c r="D7" s="34">
        <f t="shared" si="0"/>
        <v>6.5170166545981179E-2</v>
      </c>
      <c r="E7" s="33">
        <f>SUM(E5:E6)</f>
        <v>173</v>
      </c>
      <c r="F7" s="34">
        <f>E7/B7</f>
        <v>0.12527154236060825</v>
      </c>
      <c r="G7" s="33">
        <f>SUM(G5:G6)</f>
        <v>215</v>
      </c>
      <c r="H7" s="34">
        <f>G7/B7</f>
        <v>0.1556842867487328</v>
      </c>
    </row>
    <row r="12" spans="1:20" ht="15.75" x14ac:dyDescent="0.25">
      <c r="A12" s="1" t="s">
        <v>68</v>
      </c>
    </row>
    <row r="13" spans="1:20" s="12" customFormat="1" ht="15.75" x14ac:dyDescent="0.25">
      <c r="A13" s="1"/>
    </row>
    <row r="14" spans="1:20" x14ac:dyDescent="0.25">
      <c r="A14" s="170" t="s">
        <v>100</v>
      </c>
      <c r="B14" s="167" t="s">
        <v>87</v>
      </c>
      <c r="C14" s="169"/>
      <c r="D14" s="167" t="s">
        <v>88</v>
      </c>
      <c r="E14" s="169"/>
      <c r="F14" s="167" t="s">
        <v>49</v>
      </c>
      <c r="G14" s="169"/>
    </row>
    <row r="15" spans="1:20" ht="90" x14ac:dyDescent="0.25">
      <c r="A15" s="171"/>
      <c r="B15" s="32" t="s">
        <v>23</v>
      </c>
      <c r="C15" s="32" t="s">
        <v>24</v>
      </c>
      <c r="D15" s="32" t="s">
        <v>23</v>
      </c>
      <c r="E15" s="32" t="s">
        <v>24</v>
      </c>
      <c r="F15" s="32" t="s">
        <v>23</v>
      </c>
      <c r="G15" s="32" t="s">
        <v>24</v>
      </c>
      <c r="Q15" s="58"/>
      <c r="R15" s="32"/>
      <c r="S15" s="32" t="s">
        <v>87</v>
      </c>
      <c r="T15" s="33" t="s">
        <v>88</v>
      </c>
    </row>
    <row r="16" spans="1:20" ht="30" customHeight="1" x14ac:dyDescent="0.25">
      <c r="A16" s="37" t="s">
        <v>44</v>
      </c>
      <c r="B16" s="33">
        <f>'2_3_panta_izņēmumi'!B53</f>
        <v>363</v>
      </c>
      <c r="C16" s="60">
        <f>'2_3_panta_izņēmumi'!C53</f>
        <v>128700491</v>
      </c>
      <c r="D16" s="33">
        <f>'2_5_panta_izņēmumi'!K44</f>
        <v>7096</v>
      </c>
      <c r="E16" s="60">
        <f>'2_5_panta_izņēmumi'!L44</f>
        <v>13835218</v>
      </c>
      <c r="F16" s="33">
        <f>B16+D16</f>
        <v>7459</v>
      </c>
      <c r="G16" s="60">
        <f>C16+E16</f>
        <v>142535709</v>
      </c>
      <c r="Q16" s="58"/>
      <c r="R16" s="7" t="s">
        <v>23</v>
      </c>
      <c r="S16" s="33">
        <f>B18</f>
        <v>541</v>
      </c>
      <c r="T16" s="33">
        <f>D18</f>
        <v>9667</v>
      </c>
    </row>
    <row r="17" spans="1:20" ht="30" customHeight="1" x14ac:dyDescent="0.25">
      <c r="A17" s="37" t="s">
        <v>45</v>
      </c>
      <c r="B17" s="60">
        <f>'2_3_panta_izņēmumi'!D53</f>
        <v>178</v>
      </c>
      <c r="C17" s="60">
        <f>'2_3_panta_izņēmumi'!E53</f>
        <v>7399138</v>
      </c>
      <c r="D17" s="33">
        <f>'2_5_panta_izņēmumi'!M44</f>
        <v>2571</v>
      </c>
      <c r="E17" s="60">
        <f>'2_5_panta_izņēmumi'!N44</f>
        <v>4796805</v>
      </c>
      <c r="F17" s="33">
        <f>B17+D17</f>
        <v>2749</v>
      </c>
      <c r="G17" s="60">
        <f>C17+E17</f>
        <v>12195943</v>
      </c>
      <c r="Q17" s="58"/>
      <c r="R17" s="32" t="s">
        <v>24</v>
      </c>
      <c r="S17" s="60">
        <f>C18</f>
        <v>136099629</v>
      </c>
      <c r="T17" s="60">
        <f>E18</f>
        <v>18632023</v>
      </c>
    </row>
    <row r="18" spans="1:20" x14ac:dyDescent="0.25">
      <c r="A18" s="35" t="s">
        <v>49</v>
      </c>
      <c r="B18" s="33">
        <f>SUM(B16:B17)</f>
        <v>541</v>
      </c>
      <c r="C18" s="60">
        <f>C16+C17</f>
        <v>136099629</v>
      </c>
      <c r="D18" s="33">
        <f>SUM(D16:D17)</f>
        <v>9667</v>
      </c>
      <c r="E18" s="60">
        <f>E16+E17</f>
        <v>18632023</v>
      </c>
      <c r="F18" s="33">
        <f>SUM(F16:F17)</f>
        <v>10208</v>
      </c>
      <c r="G18" s="60">
        <f>G16+G17</f>
        <v>154731652</v>
      </c>
    </row>
    <row r="23" spans="1:20" ht="15.75" x14ac:dyDescent="0.25">
      <c r="A23" s="1" t="s">
        <v>103</v>
      </c>
    </row>
    <row r="25" spans="1:20" ht="90" customHeight="1" x14ac:dyDescent="0.25">
      <c r="A25" s="87" t="s">
        <v>100</v>
      </c>
      <c r="B25" s="82" t="s">
        <v>101</v>
      </c>
      <c r="C25" s="82" t="s">
        <v>104</v>
      </c>
    </row>
    <row r="26" spans="1:20" ht="30" x14ac:dyDescent="0.25">
      <c r="A26" s="39" t="s">
        <v>44</v>
      </c>
      <c r="B26" s="31">
        <f>'3_fakt_izmaksas_un_dinamika'!B4</f>
        <v>1465413545</v>
      </c>
      <c r="C26" s="31">
        <f>'3_fakt_izmaksas_un_dinamika'!D4</f>
        <v>56233406</v>
      </c>
    </row>
    <row r="27" spans="1:20" ht="30" x14ac:dyDescent="0.25">
      <c r="A27" s="39" t="s">
        <v>45</v>
      </c>
      <c r="B27" s="31">
        <f>'3_fakt_izmaksas_un_dinamika'!B5</f>
        <v>1188089467</v>
      </c>
      <c r="C27" s="31">
        <f>'3_fakt_izmaksas_un_dinamika'!D5</f>
        <v>18622399</v>
      </c>
      <c r="K27" s="69"/>
      <c r="L27" s="69"/>
    </row>
    <row r="28" spans="1:20" x14ac:dyDescent="0.25">
      <c r="A28" s="38" t="s">
        <v>49</v>
      </c>
      <c r="B28" s="31">
        <f>SUM(B26:B27)</f>
        <v>2653503012</v>
      </c>
      <c r="C28" s="31">
        <f>SUM(C26:C27)</f>
        <v>74855805</v>
      </c>
    </row>
    <row r="35" spans="1:14" ht="15.75" x14ac:dyDescent="0.25">
      <c r="A35" s="1" t="s">
        <v>55</v>
      </c>
    </row>
    <row r="37" spans="1:14" ht="60" x14ac:dyDescent="0.25">
      <c r="A37" s="29"/>
      <c r="B37" s="32" t="s">
        <v>123</v>
      </c>
      <c r="C37" s="32" t="s">
        <v>117</v>
      </c>
      <c r="D37" s="33" t="s">
        <v>43</v>
      </c>
      <c r="E37" s="32" t="s">
        <v>118</v>
      </c>
      <c r="F37" s="32" t="s">
        <v>287</v>
      </c>
      <c r="G37" s="88" t="s">
        <v>288</v>
      </c>
      <c r="H37" s="117" t="s">
        <v>291</v>
      </c>
      <c r="I37" s="117" t="s">
        <v>289</v>
      </c>
      <c r="J37" s="117" t="s">
        <v>292</v>
      </c>
      <c r="K37" s="117" t="s">
        <v>290</v>
      </c>
      <c r="L37" s="32" t="s">
        <v>115</v>
      </c>
      <c r="M37" s="32" t="s">
        <v>116</v>
      </c>
      <c r="N37" s="88" t="s">
        <v>122</v>
      </c>
    </row>
    <row r="38" spans="1:14" ht="30" x14ac:dyDescent="0.25">
      <c r="A38" s="39" t="s">
        <v>44</v>
      </c>
      <c r="B38" s="33">
        <f>'5_virs_ES_sliekšņa'!B4</f>
        <v>594</v>
      </c>
      <c r="C38" s="33">
        <f>'5_virs_ES_sliekšņa'!C4</f>
        <v>77</v>
      </c>
      <c r="D38" s="34">
        <f>C38/B38</f>
        <v>0.12962962962962962</v>
      </c>
      <c r="E38" s="33">
        <f>B38-C38</f>
        <v>517</v>
      </c>
      <c r="F38" s="33">
        <f>'5_virs_ES_sliekšņa'!B34</f>
        <v>313</v>
      </c>
      <c r="G38" s="60">
        <f>'5_virs_ES_sliekšņa'!E34</f>
        <v>529092789</v>
      </c>
      <c r="H38" s="33">
        <f>'5_virs_ES_sliekšņa'!F34</f>
        <v>14</v>
      </c>
      <c r="I38" s="60">
        <f>'5_virs_ES_sliekšņa'!I34</f>
        <v>134487893</v>
      </c>
      <c r="J38" s="33">
        <f>'5_virs_ES_sliekšņa'!J34</f>
        <v>267</v>
      </c>
      <c r="K38" s="60">
        <f>'5_virs_ES_sliekšņa'!M34</f>
        <v>707850667</v>
      </c>
      <c r="L38" s="33">
        <f>'5_virs_ES_sliekšņa'!O34</f>
        <v>1457</v>
      </c>
      <c r="M38" s="33">
        <f>'5_virs_ES_sliekšņa'!P34</f>
        <v>426</v>
      </c>
      <c r="N38" s="60">
        <f>'5_virs_ES_sliekšņa'!B12</f>
        <v>1371431349</v>
      </c>
    </row>
    <row r="39" spans="1:14" ht="30" x14ac:dyDescent="0.25">
      <c r="A39" s="39" t="s">
        <v>45</v>
      </c>
      <c r="B39" s="33">
        <f>'5_virs_ES_sliekšņa'!B5</f>
        <v>263</v>
      </c>
      <c r="C39" s="33">
        <f>'5_virs_ES_sliekšņa'!C5</f>
        <v>54</v>
      </c>
      <c r="D39" s="34">
        <f t="shared" ref="D39:D40" si="1">C39/B39</f>
        <v>0.20532319391634982</v>
      </c>
      <c r="E39" s="33">
        <f t="shared" ref="E39:E40" si="2">B39-C39</f>
        <v>209</v>
      </c>
      <c r="F39" s="33">
        <f>'5_virs_ES_sliekšņa'!B35</f>
        <v>149</v>
      </c>
      <c r="G39" s="60">
        <f>'5_virs_ES_sliekšņa'!E35</f>
        <v>93505610</v>
      </c>
      <c r="H39" s="33">
        <f>'5_virs_ES_sliekšņa'!F35</f>
        <v>10</v>
      </c>
      <c r="I39" s="60">
        <f>'5_virs_ES_sliekšņa'!I35</f>
        <v>118018158</v>
      </c>
      <c r="J39" s="33">
        <f>'5_virs_ES_sliekšņa'!J35</f>
        <v>104</v>
      </c>
      <c r="K39" s="60">
        <f>'5_virs_ES_sliekšņa'!M35</f>
        <v>112965600</v>
      </c>
      <c r="L39" s="33">
        <f>'5_virs_ES_sliekšņa'!O35</f>
        <v>734</v>
      </c>
      <c r="M39" s="33">
        <f>'5_virs_ES_sliekšņa'!P35</f>
        <v>334</v>
      </c>
      <c r="N39" s="60">
        <f>'5_virs_ES_sliekšņa'!B13</f>
        <v>324489368</v>
      </c>
    </row>
    <row r="40" spans="1:14" x14ac:dyDescent="0.25">
      <c r="A40" s="38" t="s">
        <v>49</v>
      </c>
      <c r="B40" s="38">
        <f>SUM(B38:B39)</f>
        <v>857</v>
      </c>
      <c r="C40" s="38">
        <f>SUM(C38:C39)</f>
        <v>131</v>
      </c>
      <c r="D40" s="135">
        <f t="shared" si="1"/>
        <v>0.1528588098016336</v>
      </c>
      <c r="E40" s="38">
        <f t="shared" si="2"/>
        <v>726</v>
      </c>
      <c r="F40" s="38">
        <f t="shared" ref="F40" si="3">SUM(F38:F39)</f>
        <v>462</v>
      </c>
      <c r="G40" s="78">
        <f t="shared" ref="G40:N40" si="4">SUM(G38:G39)</f>
        <v>622598399</v>
      </c>
      <c r="H40" s="38">
        <f t="shared" si="4"/>
        <v>24</v>
      </c>
      <c r="I40" s="78">
        <f t="shared" si="4"/>
        <v>252506051</v>
      </c>
      <c r="J40" s="38">
        <f t="shared" si="4"/>
        <v>371</v>
      </c>
      <c r="K40" s="78">
        <f t="shared" si="4"/>
        <v>820816267</v>
      </c>
      <c r="L40" s="38">
        <f t="shared" si="4"/>
        <v>2191</v>
      </c>
      <c r="M40" s="38">
        <f t="shared" si="4"/>
        <v>760</v>
      </c>
      <c r="N40" s="78">
        <f t="shared" si="4"/>
        <v>1695920717</v>
      </c>
    </row>
  </sheetData>
  <mergeCells count="6">
    <mergeCell ref="B3:H3"/>
    <mergeCell ref="A3:A4"/>
    <mergeCell ref="B14:C14"/>
    <mergeCell ref="D14:E14"/>
    <mergeCell ref="F14:G14"/>
    <mergeCell ref="A14:A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workbookViewId="0">
      <selection activeCell="G25" sqref="G25"/>
    </sheetView>
  </sheetViews>
  <sheetFormatPr defaultRowHeight="15" x14ac:dyDescent="0.25"/>
  <cols>
    <col min="1" max="1" width="16" customWidth="1"/>
    <col min="2" max="2" width="10.7109375" customWidth="1"/>
    <col min="3" max="3" width="10.7109375" style="12" customWidth="1"/>
    <col min="4" max="4" width="12" customWidth="1"/>
    <col min="5" max="5" width="10.7109375" customWidth="1"/>
    <col min="7" max="7" width="10.85546875" bestFit="1" customWidth="1"/>
    <col min="12" max="12" width="10.7109375" customWidth="1"/>
    <col min="14" max="14" width="10.7109375" customWidth="1"/>
  </cols>
  <sheetData>
    <row r="1" spans="1:5" ht="15.75" x14ac:dyDescent="0.25">
      <c r="A1" s="1" t="s">
        <v>89</v>
      </c>
    </row>
    <row r="3" spans="1:5" ht="90" x14ac:dyDescent="0.25">
      <c r="A3" s="45" t="s">
        <v>59</v>
      </c>
      <c r="B3" s="45" t="s">
        <v>60</v>
      </c>
      <c r="C3" s="45" t="s">
        <v>43</v>
      </c>
      <c r="D3" s="45" t="s">
        <v>24</v>
      </c>
      <c r="E3" s="45" t="s">
        <v>43</v>
      </c>
    </row>
    <row r="4" spans="1:5" ht="15" customHeight="1" x14ac:dyDescent="0.25">
      <c r="A4" s="40" t="s">
        <v>61</v>
      </c>
      <c r="B4" s="39">
        <v>325</v>
      </c>
      <c r="C4" s="47">
        <f t="shared" ref="C4:C26" si="0">B4/$B$26</f>
        <v>0.60073937153419599</v>
      </c>
      <c r="D4" s="41">
        <v>22931468</v>
      </c>
      <c r="E4" s="48">
        <f t="shared" ref="E4:E10" si="1">D4/$D$26</f>
        <v>0.16849030499561465</v>
      </c>
    </row>
    <row r="5" spans="1:5" ht="15" customHeight="1" x14ac:dyDescent="0.25">
      <c r="A5" s="40" t="s">
        <v>62</v>
      </c>
      <c r="B5" s="39">
        <v>68</v>
      </c>
      <c r="C5" s="47">
        <f t="shared" si="0"/>
        <v>0.1256931608133087</v>
      </c>
      <c r="D5" s="41">
        <v>1045544</v>
      </c>
      <c r="E5" s="48">
        <f t="shared" si="1"/>
        <v>7.6821958125984314E-3</v>
      </c>
    </row>
    <row r="6" spans="1:5" ht="15" customHeight="1" x14ac:dyDescent="0.25">
      <c r="A6" s="40" t="s">
        <v>63</v>
      </c>
      <c r="B6" s="39">
        <v>5</v>
      </c>
      <c r="C6" s="47">
        <f t="shared" si="0"/>
        <v>9.242144177449169E-3</v>
      </c>
      <c r="D6" s="46">
        <v>1315</v>
      </c>
      <c r="E6" s="48">
        <f t="shared" si="1"/>
        <v>9.6620395636787525E-6</v>
      </c>
    </row>
    <row r="7" spans="1:5" ht="15" customHeight="1" x14ac:dyDescent="0.25">
      <c r="A7" s="40" t="s">
        <v>64</v>
      </c>
      <c r="B7" s="39">
        <v>3</v>
      </c>
      <c r="C7" s="47">
        <f t="shared" si="0"/>
        <v>5.5452865064695009E-3</v>
      </c>
      <c r="D7" s="39">
        <v>441</v>
      </c>
      <c r="E7" s="48">
        <f t="shared" si="1"/>
        <v>3.240273344169072E-6</v>
      </c>
    </row>
    <row r="8" spans="1:5" s="12" customFormat="1" ht="15" customHeight="1" x14ac:dyDescent="0.25">
      <c r="A8" s="40" t="s">
        <v>76</v>
      </c>
      <c r="B8" s="39">
        <v>0</v>
      </c>
      <c r="C8" s="47">
        <f t="shared" si="0"/>
        <v>0</v>
      </c>
      <c r="D8" s="39">
        <v>0</v>
      </c>
      <c r="E8" s="48">
        <f t="shared" si="1"/>
        <v>0</v>
      </c>
    </row>
    <row r="9" spans="1:5" ht="15" customHeight="1" x14ac:dyDescent="0.25">
      <c r="A9" s="40" t="s">
        <v>65</v>
      </c>
      <c r="B9" s="39">
        <v>1</v>
      </c>
      <c r="C9" s="47">
        <f t="shared" si="0"/>
        <v>1.8484288354898336E-3</v>
      </c>
      <c r="D9" s="46">
        <v>1040</v>
      </c>
      <c r="E9" s="48">
        <f t="shared" si="1"/>
        <v>7.641460947700306E-6</v>
      </c>
    </row>
    <row r="10" spans="1:5" ht="15" customHeight="1" x14ac:dyDescent="0.25">
      <c r="A10" s="40" t="s">
        <v>66</v>
      </c>
      <c r="B10" s="39">
        <v>25</v>
      </c>
      <c r="C10" s="47">
        <f t="shared" si="0"/>
        <v>4.6210720887245843E-2</v>
      </c>
      <c r="D10" s="41">
        <v>35583339</v>
      </c>
      <c r="E10" s="48">
        <f t="shared" si="1"/>
        <v>0.26145066861277044</v>
      </c>
    </row>
    <row r="11" spans="1:5" s="12" customFormat="1" ht="15" customHeight="1" x14ac:dyDescent="0.25">
      <c r="A11" s="40" t="s">
        <v>67</v>
      </c>
      <c r="B11" s="39">
        <v>0</v>
      </c>
      <c r="C11" s="47">
        <f t="shared" si="0"/>
        <v>0</v>
      </c>
      <c r="D11" s="41">
        <v>0</v>
      </c>
      <c r="E11" s="48">
        <f t="shared" ref="E11:E12" si="2">D11/$D$26</f>
        <v>0</v>
      </c>
    </row>
    <row r="12" spans="1:5" s="12" customFormat="1" ht="15" customHeight="1" x14ac:dyDescent="0.25">
      <c r="A12" s="40" t="s">
        <v>77</v>
      </c>
      <c r="B12" s="39">
        <v>0</v>
      </c>
      <c r="C12" s="47">
        <f t="shared" si="0"/>
        <v>0</v>
      </c>
      <c r="D12" s="41">
        <v>0</v>
      </c>
      <c r="E12" s="48">
        <f t="shared" si="2"/>
        <v>0</v>
      </c>
    </row>
    <row r="13" spans="1:5" ht="15" customHeight="1" x14ac:dyDescent="0.25">
      <c r="A13" s="40" t="s">
        <v>69</v>
      </c>
      <c r="B13" s="39">
        <v>61</v>
      </c>
      <c r="C13" s="47">
        <f t="shared" si="0"/>
        <v>0.11275415896487985</v>
      </c>
      <c r="D13" s="41">
        <v>30832641</v>
      </c>
      <c r="E13" s="48">
        <f t="shared" ref="E13:E26" si="3">D13/$D$26</f>
        <v>0.22654463664996471</v>
      </c>
    </row>
    <row r="14" spans="1:5" ht="15" customHeight="1" x14ac:dyDescent="0.25">
      <c r="A14" s="40" t="s">
        <v>70</v>
      </c>
      <c r="B14" s="39">
        <v>16</v>
      </c>
      <c r="C14" s="47">
        <f t="shared" si="0"/>
        <v>2.9574861367837338E-2</v>
      </c>
      <c r="D14" s="41">
        <v>8236642</v>
      </c>
      <c r="E14" s="48">
        <f t="shared" si="3"/>
        <v>6.0519209791527057E-2</v>
      </c>
    </row>
    <row r="15" spans="1:5" ht="15" customHeight="1" x14ac:dyDescent="0.25">
      <c r="A15" s="40" t="s">
        <v>71</v>
      </c>
      <c r="B15" s="39">
        <v>3</v>
      </c>
      <c r="C15" s="47">
        <f t="shared" si="0"/>
        <v>5.5452865064695009E-3</v>
      </c>
      <c r="D15" s="41">
        <v>31156</v>
      </c>
      <c r="E15" s="48">
        <f t="shared" si="3"/>
        <v>2.2892053585245263E-4</v>
      </c>
    </row>
    <row r="16" spans="1:5" s="12" customFormat="1" ht="15" customHeight="1" x14ac:dyDescent="0.25">
      <c r="A16" s="40" t="s">
        <v>72</v>
      </c>
      <c r="B16" s="39">
        <v>0</v>
      </c>
      <c r="C16" s="47">
        <f t="shared" si="0"/>
        <v>0</v>
      </c>
      <c r="D16" s="41">
        <v>0</v>
      </c>
      <c r="E16" s="48">
        <f t="shared" si="3"/>
        <v>0</v>
      </c>
    </row>
    <row r="17" spans="1:7" ht="15" customHeight="1" x14ac:dyDescent="0.25">
      <c r="A17" s="40" t="s">
        <v>73</v>
      </c>
      <c r="B17" s="39">
        <v>2</v>
      </c>
      <c r="C17" s="47">
        <f t="shared" si="0"/>
        <v>3.6968576709796672E-3</v>
      </c>
      <c r="D17" s="46">
        <v>99028</v>
      </c>
      <c r="E17" s="48">
        <f t="shared" si="3"/>
        <v>7.2761403339314027E-4</v>
      </c>
    </row>
    <row r="18" spans="1:7" s="12" customFormat="1" ht="15" customHeight="1" x14ac:dyDescent="0.25">
      <c r="A18" s="40" t="s">
        <v>78</v>
      </c>
      <c r="B18" s="39">
        <v>0</v>
      </c>
      <c r="C18" s="47">
        <f t="shared" si="0"/>
        <v>0</v>
      </c>
      <c r="D18" s="46">
        <v>0</v>
      </c>
      <c r="E18" s="48">
        <f t="shared" si="3"/>
        <v>0</v>
      </c>
    </row>
    <row r="19" spans="1:7" s="12" customFormat="1" ht="15" customHeight="1" x14ac:dyDescent="0.25">
      <c r="A19" s="40" t="s">
        <v>79</v>
      </c>
      <c r="B19" s="39">
        <v>0</v>
      </c>
      <c r="C19" s="47">
        <f t="shared" si="0"/>
        <v>0</v>
      </c>
      <c r="D19" s="46">
        <v>0</v>
      </c>
      <c r="E19" s="48">
        <f t="shared" si="3"/>
        <v>0</v>
      </c>
    </row>
    <row r="20" spans="1:7" s="12" customFormat="1" ht="15" customHeight="1" x14ac:dyDescent="0.25">
      <c r="A20" s="40" t="s">
        <v>80</v>
      </c>
      <c r="B20" s="39">
        <v>0</v>
      </c>
      <c r="C20" s="47">
        <f t="shared" si="0"/>
        <v>0</v>
      </c>
      <c r="D20" s="46">
        <v>0</v>
      </c>
      <c r="E20" s="48">
        <f t="shared" si="3"/>
        <v>0</v>
      </c>
    </row>
    <row r="21" spans="1:7" ht="15" customHeight="1" x14ac:dyDescent="0.25">
      <c r="A21" s="40" t="s">
        <v>74</v>
      </c>
      <c r="B21" s="39">
        <v>5</v>
      </c>
      <c r="C21" s="47">
        <f t="shared" si="0"/>
        <v>9.242144177449169E-3</v>
      </c>
      <c r="D21" s="41">
        <v>240568</v>
      </c>
      <c r="E21" s="48">
        <f t="shared" si="3"/>
        <v>1.7675874781407377E-3</v>
      </c>
    </row>
    <row r="22" spans="1:7" s="12" customFormat="1" ht="15" customHeight="1" x14ac:dyDescent="0.25">
      <c r="A22" s="40" t="s">
        <v>75</v>
      </c>
      <c r="B22" s="39">
        <v>27</v>
      </c>
      <c r="C22" s="47">
        <f t="shared" si="0"/>
        <v>4.9907578558225509E-2</v>
      </c>
      <c r="D22" s="41">
        <v>37096447</v>
      </c>
      <c r="E22" s="48">
        <f t="shared" si="3"/>
        <v>0.27256831831628286</v>
      </c>
    </row>
    <row r="23" spans="1:7" s="12" customFormat="1" ht="15" customHeight="1" x14ac:dyDescent="0.25">
      <c r="A23" s="40" t="s">
        <v>81</v>
      </c>
      <c r="B23" s="39">
        <v>0</v>
      </c>
      <c r="C23" s="47">
        <f t="shared" si="0"/>
        <v>0</v>
      </c>
      <c r="D23" s="41">
        <v>0</v>
      </c>
      <c r="E23" s="48">
        <f t="shared" si="3"/>
        <v>0</v>
      </c>
    </row>
    <row r="24" spans="1:7" s="12" customFormat="1" ht="15" customHeight="1" x14ac:dyDescent="0.25">
      <c r="A24" s="40" t="s">
        <v>82</v>
      </c>
      <c r="B24" s="39">
        <v>0</v>
      </c>
      <c r="C24" s="47">
        <f t="shared" si="0"/>
        <v>0</v>
      </c>
      <c r="D24" s="41">
        <v>0</v>
      </c>
      <c r="E24" s="48">
        <f t="shared" si="3"/>
        <v>0</v>
      </c>
    </row>
    <row r="25" spans="1:7" ht="15" customHeight="1" x14ac:dyDescent="0.25">
      <c r="A25" s="40" t="s">
        <v>83</v>
      </c>
      <c r="B25" s="39">
        <v>0</v>
      </c>
      <c r="C25" s="47">
        <f t="shared" si="0"/>
        <v>0</v>
      </c>
      <c r="D25" s="41">
        <v>0</v>
      </c>
      <c r="E25" s="48">
        <f t="shared" si="3"/>
        <v>0</v>
      </c>
    </row>
    <row r="26" spans="1:7" ht="15" customHeight="1" x14ac:dyDescent="0.25">
      <c r="A26" s="42" t="s">
        <v>30</v>
      </c>
      <c r="B26" s="43">
        <f>SUM(B4:B25)</f>
        <v>541</v>
      </c>
      <c r="C26" s="55">
        <f t="shared" si="0"/>
        <v>1</v>
      </c>
      <c r="D26" s="44">
        <f>SUM(D4:D25)</f>
        <v>136099629</v>
      </c>
      <c r="E26" s="56">
        <f t="shared" si="3"/>
        <v>1</v>
      </c>
      <c r="G26" s="13"/>
    </row>
    <row r="29" spans="1:7" x14ac:dyDescent="0.25">
      <c r="A29" s="172" t="s">
        <v>59</v>
      </c>
      <c r="B29" s="174" t="s">
        <v>44</v>
      </c>
      <c r="C29" s="175"/>
      <c r="D29" s="176" t="s">
        <v>45</v>
      </c>
      <c r="E29" s="177"/>
    </row>
    <row r="30" spans="1:7" ht="90" x14ac:dyDescent="0.25">
      <c r="A30" s="173"/>
      <c r="B30" s="45" t="s">
        <v>60</v>
      </c>
      <c r="C30" s="45" t="s">
        <v>24</v>
      </c>
      <c r="D30" s="45" t="s">
        <v>60</v>
      </c>
      <c r="E30" s="45" t="s">
        <v>24</v>
      </c>
    </row>
    <row r="31" spans="1:7" x14ac:dyDescent="0.25">
      <c r="A31" s="40" t="s">
        <v>61</v>
      </c>
      <c r="B31" s="39">
        <v>224</v>
      </c>
      <c r="C31" s="51">
        <v>22202091</v>
      </c>
      <c r="D31" s="41">
        <v>101</v>
      </c>
      <c r="E31" s="52">
        <v>729377</v>
      </c>
    </row>
    <row r="32" spans="1:7" x14ac:dyDescent="0.25">
      <c r="A32" s="40" t="s">
        <v>62</v>
      </c>
      <c r="B32" s="39">
        <v>49</v>
      </c>
      <c r="C32" s="51">
        <v>641089</v>
      </c>
      <c r="D32" s="41">
        <v>19</v>
      </c>
      <c r="E32" s="52">
        <v>404455</v>
      </c>
    </row>
    <row r="33" spans="1:5" x14ac:dyDescent="0.25">
      <c r="A33" s="40" t="s">
        <v>63</v>
      </c>
      <c r="B33" s="39">
        <v>0</v>
      </c>
      <c r="C33" s="49">
        <v>0</v>
      </c>
      <c r="D33" s="41">
        <v>5</v>
      </c>
      <c r="E33" s="52">
        <v>1315</v>
      </c>
    </row>
    <row r="34" spans="1:5" x14ac:dyDescent="0.25">
      <c r="A34" s="40" t="s">
        <v>64</v>
      </c>
      <c r="B34" s="39">
        <v>0</v>
      </c>
      <c r="C34" s="49">
        <v>0</v>
      </c>
      <c r="D34" s="41">
        <v>3</v>
      </c>
      <c r="E34" s="50">
        <v>441</v>
      </c>
    </row>
    <row r="35" spans="1:5" x14ac:dyDescent="0.25">
      <c r="A35" s="40" t="s">
        <v>76</v>
      </c>
      <c r="B35" s="39">
        <v>0</v>
      </c>
      <c r="C35" s="49">
        <v>0</v>
      </c>
      <c r="D35" s="41">
        <v>0</v>
      </c>
      <c r="E35" s="50">
        <v>0</v>
      </c>
    </row>
    <row r="36" spans="1:5" x14ac:dyDescent="0.25">
      <c r="A36" s="40" t="s">
        <v>65</v>
      </c>
      <c r="B36" s="39">
        <v>0</v>
      </c>
      <c r="C36" s="49">
        <v>0</v>
      </c>
      <c r="D36" s="41">
        <v>1</v>
      </c>
      <c r="E36" s="52">
        <v>1040</v>
      </c>
    </row>
    <row r="37" spans="1:5" x14ac:dyDescent="0.25">
      <c r="A37" s="40" t="s">
        <v>66</v>
      </c>
      <c r="B37" s="39">
        <v>6</v>
      </c>
      <c r="C37" s="51">
        <v>30054186</v>
      </c>
      <c r="D37" s="41">
        <v>19</v>
      </c>
      <c r="E37" s="52">
        <v>5529153</v>
      </c>
    </row>
    <row r="38" spans="1:5" ht="30" x14ac:dyDescent="0.25">
      <c r="A38" s="40" t="s">
        <v>67</v>
      </c>
      <c r="B38" s="39">
        <v>0</v>
      </c>
      <c r="C38" s="49">
        <v>0</v>
      </c>
      <c r="D38" s="41">
        <v>0</v>
      </c>
      <c r="E38" s="50">
        <v>0</v>
      </c>
    </row>
    <row r="39" spans="1:5" ht="30" x14ac:dyDescent="0.25">
      <c r="A39" s="40" t="s">
        <v>77</v>
      </c>
      <c r="B39" s="39">
        <v>0</v>
      </c>
      <c r="C39" s="49">
        <v>0</v>
      </c>
      <c r="D39" s="41">
        <v>0</v>
      </c>
      <c r="E39" s="50">
        <f t="shared" ref="E39" si="4">D39/$D$26</f>
        <v>0</v>
      </c>
    </row>
    <row r="40" spans="1:5" ht="30" x14ac:dyDescent="0.25">
      <c r="A40" s="40" t="s">
        <v>69</v>
      </c>
      <c r="B40" s="39">
        <v>40</v>
      </c>
      <c r="C40" s="51">
        <v>30222917</v>
      </c>
      <c r="D40" s="41">
        <v>21</v>
      </c>
      <c r="E40" s="52">
        <v>609724</v>
      </c>
    </row>
    <row r="41" spans="1:5" x14ac:dyDescent="0.25">
      <c r="A41" s="40" t="s">
        <v>70</v>
      </c>
      <c r="B41" s="39">
        <v>10</v>
      </c>
      <c r="C41" s="51">
        <v>8224628</v>
      </c>
      <c r="D41" s="41">
        <v>6</v>
      </c>
      <c r="E41" s="52">
        <v>12014</v>
      </c>
    </row>
    <row r="42" spans="1:5" x14ac:dyDescent="0.25">
      <c r="A42" s="40" t="s">
        <v>71</v>
      </c>
      <c r="B42" s="39">
        <v>2</v>
      </c>
      <c r="C42" s="51">
        <v>18565</v>
      </c>
      <c r="D42" s="41">
        <v>1</v>
      </c>
      <c r="E42" s="52">
        <v>12591</v>
      </c>
    </row>
    <row r="43" spans="1:5" x14ac:dyDescent="0.25">
      <c r="A43" s="40" t="s">
        <v>72</v>
      </c>
      <c r="B43" s="39">
        <v>0</v>
      </c>
      <c r="C43" s="49">
        <v>0</v>
      </c>
      <c r="D43" s="41">
        <v>0</v>
      </c>
      <c r="E43" s="50">
        <v>0</v>
      </c>
    </row>
    <row r="44" spans="1:5" x14ac:dyDescent="0.25">
      <c r="A44" s="40" t="s">
        <v>73</v>
      </c>
      <c r="B44" s="39">
        <v>0</v>
      </c>
      <c r="C44" s="49">
        <v>0</v>
      </c>
      <c r="D44" s="41">
        <v>2</v>
      </c>
      <c r="E44" s="52">
        <v>99028</v>
      </c>
    </row>
    <row r="45" spans="1:5" x14ac:dyDescent="0.25">
      <c r="A45" s="40" t="s">
        <v>78</v>
      </c>
      <c r="B45" s="39">
        <v>0</v>
      </c>
      <c r="C45" s="49">
        <v>0</v>
      </c>
      <c r="D45" s="41">
        <v>0</v>
      </c>
      <c r="E45" s="50">
        <v>0</v>
      </c>
    </row>
    <row r="46" spans="1:5" x14ac:dyDescent="0.25">
      <c r="A46" s="40" t="s">
        <v>79</v>
      </c>
      <c r="B46" s="39">
        <v>0</v>
      </c>
      <c r="C46" s="49">
        <v>0</v>
      </c>
      <c r="D46" s="41">
        <v>0</v>
      </c>
      <c r="E46" s="50">
        <v>0</v>
      </c>
    </row>
    <row r="47" spans="1:5" x14ac:dyDescent="0.25">
      <c r="A47" s="40" t="s">
        <v>80</v>
      </c>
      <c r="B47" s="39">
        <v>0</v>
      </c>
      <c r="C47" s="49">
        <v>0</v>
      </c>
      <c r="D47" s="41">
        <v>0</v>
      </c>
      <c r="E47" s="50">
        <v>0</v>
      </c>
    </row>
    <row r="48" spans="1:5" x14ac:dyDescent="0.25">
      <c r="A48" s="40" t="s">
        <v>74</v>
      </c>
      <c r="B48" s="39">
        <v>5</v>
      </c>
      <c r="C48" s="51">
        <v>240568</v>
      </c>
      <c r="D48" s="41">
        <v>0</v>
      </c>
      <c r="E48" s="50">
        <v>0</v>
      </c>
    </row>
    <row r="49" spans="1:7" x14ac:dyDescent="0.25">
      <c r="A49" s="40" t="s">
        <v>75</v>
      </c>
      <c r="B49" s="39">
        <v>27</v>
      </c>
      <c r="C49" s="51">
        <v>37096447</v>
      </c>
      <c r="D49" s="41">
        <v>0</v>
      </c>
      <c r="E49" s="50">
        <v>0</v>
      </c>
    </row>
    <row r="50" spans="1:7" x14ac:dyDescent="0.25">
      <c r="A50" s="40" t="s">
        <v>81</v>
      </c>
      <c r="B50" s="39">
        <v>0</v>
      </c>
      <c r="C50" s="49">
        <v>0</v>
      </c>
      <c r="D50" s="41">
        <v>0</v>
      </c>
      <c r="E50" s="50">
        <v>0</v>
      </c>
    </row>
    <row r="51" spans="1:7" x14ac:dyDescent="0.25">
      <c r="A51" s="40" t="s">
        <v>82</v>
      </c>
      <c r="B51" s="39">
        <v>0</v>
      </c>
      <c r="C51" s="49">
        <f>B51/$B$26</f>
        <v>0</v>
      </c>
      <c r="D51" s="41">
        <v>0</v>
      </c>
      <c r="E51" s="50">
        <v>0</v>
      </c>
    </row>
    <row r="52" spans="1:7" x14ac:dyDescent="0.25">
      <c r="A52" s="40" t="s">
        <v>83</v>
      </c>
      <c r="B52" s="39">
        <v>0</v>
      </c>
      <c r="C52" s="49">
        <f>B52/$B$26</f>
        <v>0</v>
      </c>
      <c r="D52" s="41">
        <v>0</v>
      </c>
      <c r="E52" s="50">
        <v>0</v>
      </c>
    </row>
    <row r="53" spans="1:7" x14ac:dyDescent="0.25">
      <c r="A53" s="42" t="s">
        <v>30</v>
      </c>
      <c r="B53" s="43">
        <f>SUM(B31:B52)</f>
        <v>363</v>
      </c>
      <c r="C53" s="53">
        <f>SUM(C31:C52)</f>
        <v>128700491</v>
      </c>
      <c r="D53" s="44">
        <f>SUM(D31:D52)</f>
        <v>178</v>
      </c>
      <c r="E53" s="54">
        <f>SUM(E31:E52)</f>
        <v>7399138</v>
      </c>
      <c r="F53" s="13"/>
      <c r="G53" s="13"/>
    </row>
    <row r="55" spans="1:7" ht="90" x14ac:dyDescent="0.25">
      <c r="A55" s="29"/>
      <c r="B55" s="30" t="s">
        <v>23</v>
      </c>
      <c r="C55" s="30" t="s">
        <v>24</v>
      </c>
    </row>
    <row r="56" spans="1:7" x14ac:dyDescent="0.25">
      <c r="A56" s="30" t="s">
        <v>44</v>
      </c>
      <c r="B56" s="29">
        <f>B53</f>
        <v>363</v>
      </c>
      <c r="C56" s="31">
        <f>C53</f>
        <v>128700491</v>
      </c>
    </row>
    <row r="57" spans="1:7" ht="30" x14ac:dyDescent="0.25">
      <c r="A57" s="30" t="s">
        <v>45</v>
      </c>
      <c r="B57" s="31">
        <f>D53</f>
        <v>178</v>
      </c>
      <c r="C57" s="31">
        <f>E53</f>
        <v>7399138</v>
      </c>
    </row>
    <row r="64" spans="1:7" s="12" customFormat="1" ht="15.75" x14ac:dyDescent="0.25">
      <c r="A64" s="1" t="s">
        <v>92</v>
      </c>
    </row>
    <row r="65" spans="1:2" s="12" customFormat="1" ht="15.75" x14ac:dyDescent="0.25">
      <c r="A65" s="1"/>
    </row>
    <row r="66" spans="1:2" ht="30" x14ac:dyDescent="0.25">
      <c r="A66" s="29"/>
      <c r="B66" s="30" t="s">
        <v>50</v>
      </c>
    </row>
    <row r="67" spans="1:2" x14ac:dyDescent="0.25">
      <c r="A67" s="30" t="s">
        <v>44</v>
      </c>
      <c r="B67" s="29">
        <v>47</v>
      </c>
    </row>
    <row r="68" spans="1:2" ht="30" x14ac:dyDescent="0.25">
      <c r="A68" s="30" t="s">
        <v>45</v>
      </c>
      <c r="B68" s="29">
        <v>43</v>
      </c>
    </row>
    <row r="69" spans="1:2" x14ac:dyDescent="0.25">
      <c r="A69" s="29" t="s">
        <v>49</v>
      </c>
      <c r="B69" s="29">
        <f>SUM(B67:B68)</f>
        <v>90</v>
      </c>
    </row>
    <row r="81" spans="7:7" x14ac:dyDescent="0.25">
      <c r="G81" s="12"/>
    </row>
  </sheetData>
  <mergeCells count="3">
    <mergeCell ref="A29:A30"/>
    <mergeCell ref="B29:C29"/>
    <mergeCell ref="D29:E2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workbookViewId="0">
      <selection activeCell="Q41" sqref="Q41"/>
    </sheetView>
  </sheetViews>
  <sheetFormatPr defaultRowHeight="15" x14ac:dyDescent="0.25"/>
  <cols>
    <col min="1" max="1" width="10.140625" customWidth="1"/>
    <col min="2" max="2" width="9.85546875" customWidth="1"/>
    <col min="3" max="3" width="9.85546875" bestFit="1" customWidth="1"/>
    <col min="8" max="10" width="9.140625" style="12"/>
    <col min="11" max="11" width="9.85546875" customWidth="1"/>
    <col min="12" max="12" width="9.7109375" style="12" customWidth="1"/>
    <col min="13" max="13" width="10" customWidth="1"/>
    <col min="14" max="14" width="9.7109375" customWidth="1"/>
  </cols>
  <sheetData>
    <row r="1" spans="1:14" ht="15.75" x14ac:dyDescent="0.25">
      <c r="A1" s="1" t="s">
        <v>22</v>
      </c>
    </row>
    <row r="3" spans="1:14" ht="61.5" customHeight="1" x14ac:dyDescent="0.25">
      <c r="A3" s="181" t="s">
        <v>22</v>
      </c>
      <c r="B3" s="182"/>
      <c r="C3" s="182"/>
      <c r="D3" s="182"/>
      <c r="E3" s="182"/>
      <c r="F3" s="182"/>
      <c r="G3" s="182"/>
      <c r="H3" s="182"/>
      <c r="I3" s="182"/>
      <c r="J3" s="183"/>
      <c r="K3" s="190" t="s">
        <v>23</v>
      </c>
      <c r="L3" s="17" t="s">
        <v>43</v>
      </c>
      <c r="M3" s="190" t="s">
        <v>24</v>
      </c>
      <c r="N3" s="17" t="s">
        <v>43</v>
      </c>
    </row>
    <row r="4" spans="1:14" ht="18.75" hidden="1" customHeight="1" x14ac:dyDescent="0.25">
      <c r="A4" s="187"/>
      <c r="B4" s="188"/>
      <c r="C4" s="188"/>
      <c r="D4" s="188"/>
      <c r="E4" s="188"/>
      <c r="F4" s="188"/>
      <c r="G4" s="188"/>
      <c r="H4" s="188"/>
      <c r="I4" s="188"/>
      <c r="J4" s="189"/>
      <c r="K4" s="191"/>
      <c r="L4" s="17"/>
      <c r="M4" s="191"/>
      <c r="N4" s="5"/>
    </row>
    <row r="5" spans="1:14" ht="24" customHeight="1" x14ac:dyDescent="0.25">
      <c r="A5" s="178" t="s">
        <v>25</v>
      </c>
      <c r="B5" s="179"/>
      <c r="C5" s="179"/>
      <c r="D5" s="179"/>
      <c r="E5" s="179"/>
      <c r="F5" s="179"/>
      <c r="G5" s="179"/>
      <c r="H5" s="179"/>
      <c r="I5" s="179"/>
      <c r="J5" s="180"/>
      <c r="K5" s="14">
        <v>114</v>
      </c>
      <c r="L5" s="22">
        <f>K5/$K$22</f>
        <v>1.1792696803558498E-2</v>
      </c>
      <c r="M5" s="19">
        <v>3267539</v>
      </c>
      <c r="N5" s="27">
        <f>M5/$M$22</f>
        <v>0.1753722073013757</v>
      </c>
    </row>
    <row r="6" spans="1:14" ht="24.75" customHeight="1" x14ac:dyDescent="0.25">
      <c r="A6" s="178" t="s">
        <v>26</v>
      </c>
      <c r="B6" s="179"/>
      <c r="C6" s="179"/>
      <c r="D6" s="179"/>
      <c r="E6" s="179"/>
      <c r="F6" s="179"/>
      <c r="G6" s="179"/>
      <c r="H6" s="179"/>
      <c r="I6" s="179"/>
      <c r="J6" s="180"/>
      <c r="K6" s="20">
        <v>1807</v>
      </c>
      <c r="L6" s="22">
        <f t="shared" ref="L6:L22" si="0">K6/$K$22</f>
        <v>0.18692458880728252</v>
      </c>
      <c r="M6" s="19">
        <v>3017994</v>
      </c>
      <c r="N6" s="27">
        <f t="shared" ref="N6:N22" si="1">M6/$M$22</f>
        <v>0.16197886831719777</v>
      </c>
    </row>
    <row r="7" spans="1:14" ht="22.5" customHeight="1" x14ac:dyDescent="0.25">
      <c r="A7" s="178" t="s">
        <v>31</v>
      </c>
      <c r="B7" s="179"/>
      <c r="C7" s="179"/>
      <c r="D7" s="179"/>
      <c r="E7" s="179"/>
      <c r="F7" s="179"/>
      <c r="G7" s="179"/>
      <c r="H7" s="179"/>
      <c r="I7" s="179"/>
      <c r="J7" s="180"/>
      <c r="K7" s="14">
        <v>273</v>
      </c>
      <c r="L7" s="22">
        <f t="shared" si="0"/>
        <v>2.8240405503258507E-2</v>
      </c>
      <c r="M7" s="19">
        <v>810049</v>
      </c>
      <c r="N7" s="27">
        <f t="shared" si="1"/>
        <v>4.3476170032636818E-2</v>
      </c>
    </row>
    <row r="8" spans="1:14" ht="22.5" customHeight="1" x14ac:dyDescent="0.25">
      <c r="A8" s="178" t="s">
        <v>32</v>
      </c>
      <c r="B8" s="179"/>
      <c r="C8" s="179"/>
      <c r="D8" s="179"/>
      <c r="E8" s="179"/>
      <c r="F8" s="179"/>
      <c r="G8" s="179"/>
      <c r="H8" s="179"/>
      <c r="I8" s="179"/>
      <c r="J8" s="180"/>
      <c r="K8" s="14">
        <v>0</v>
      </c>
      <c r="L8" s="22">
        <f t="shared" si="0"/>
        <v>0</v>
      </c>
      <c r="M8" s="15">
        <v>0</v>
      </c>
      <c r="N8" s="27">
        <f t="shared" si="1"/>
        <v>0</v>
      </c>
    </row>
    <row r="9" spans="1:14" ht="36" customHeight="1" x14ac:dyDescent="0.25">
      <c r="A9" s="178" t="s">
        <v>27</v>
      </c>
      <c r="B9" s="179"/>
      <c r="C9" s="179"/>
      <c r="D9" s="179"/>
      <c r="E9" s="179"/>
      <c r="F9" s="179"/>
      <c r="G9" s="179"/>
      <c r="H9" s="179"/>
      <c r="I9" s="179"/>
      <c r="J9" s="180"/>
      <c r="K9" s="14">
        <v>373</v>
      </c>
      <c r="L9" s="22">
        <f t="shared" si="0"/>
        <v>3.8584876383572983E-2</v>
      </c>
      <c r="M9" s="19">
        <v>187126</v>
      </c>
      <c r="N9" s="27">
        <f t="shared" si="1"/>
        <v>1.0043246511664354E-2</v>
      </c>
    </row>
    <row r="10" spans="1:14" ht="35.25" customHeight="1" x14ac:dyDescent="0.25">
      <c r="A10" s="178" t="s">
        <v>28</v>
      </c>
      <c r="B10" s="179"/>
      <c r="C10" s="179"/>
      <c r="D10" s="179"/>
      <c r="E10" s="179"/>
      <c r="F10" s="179"/>
      <c r="G10" s="179"/>
      <c r="H10" s="179"/>
      <c r="I10" s="179"/>
      <c r="J10" s="180"/>
      <c r="K10" s="14">
        <v>376</v>
      </c>
      <c r="L10" s="22">
        <f t="shared" si="0"/>
        <v>3.8895210509982417E-2</v>
      </c>
      <c r="M10" s="20">
        <v>65763</v>
      </c>
      <c r="N10" s="27">
        <f t="shared" si="1"/>
        <v>3.5295684209921811E-3</v>
      </c>
    </row>
    <row r="11" spans="1:14" ht="24.75" customHeight="1" x14ac:dyDescent="0.25">
      <c r="A11" s="178" t="s">
        <v>29</v>
      </c>
      <c r="B11" s="179"/>
      <c r="C11" s="179"/>
      <c r="D11" s="179"/>
      <c r="E11" s="179"/>
      <c r="F11" s="179"/>
      <c r="G11" s="179"/>
      <c r="H11" s="179"/>
      <c r="I11" s="179"/>
      <c r="J11" s="180"/>
      <c r="K11" s="14">
        <v>70</v>
      </c>
      <c r="L11" s="22">
        <f t="shared" si="0"/>
        <v>7.2411296162201303E-3</v>
      </c>
      <c r="M11" s="20">
        <v>79731</v>
      </c>
      <c r="N11" s="27">
        <f t="shared" si="1"/>
        <v>4.2792454689434423E-3</v>
      </c>
    </row>
    <row r="12" spans="1:14" ht="15" customHeight="1" x14ac:dyDescent="0.25">
      <c r="A12" s="178" t="s">
        <v>34</v>
      </c>
      <c r="B12" s="179"/>
      <c r="C12" s="179"/>
      <c r="D12" s="179"/>
      <c r="E12" s="179"/>
      <c r="F12" s="179"/>
      <c r="G12" s="179"/>
      <c r="H12" s="179"/>
      <c r="I12" s="179"/>
      <c r="J12" s="180"/>
      <c r="K12" s="14">
        <v>14</v>
      </c>
      <c r="L12" s="22">
        <f t="shared" si="0"/>
        <v>1.448225923244026E-3</v>
      </c>
      <c r="M12" s="20">
        <v>243315</v>
      </c>
      <c r="N12" s="27">
        <f t="shared" si="1"/>
        <v>1.3058968422269552E-2</v>
      </c>
    </row>
    <row r="13" spans="1:14" ht="13.5" customHeight="1" x14ac:dyDescent="0.25">
      <c r="A13" s="178" t="s">
        <v>33</v>
      </c>
      <c r="B13" s="179"/>
      <c r="C13" s="179"/>
      <c r="D13" s="179"/>
      <c r="E13" s="179"/>
      <c r="F13" s="179"/>
      <c r="G13" s="179"/>
      <c r="H13" s="179"/>
      <c r="I13" s="179"/>
      <c r="J13" s="180"/>
      <c r="K13" s="14">
        <v>0</v>
      </c>
      <c r="L13" s="22">
        <f t="shared" si="0"/>
        <v>0</v>
      </c>
      <c r="M13" s="14">
        <v>0</v>
      </c>
      <c r="N13" s="27">
        <f t="shared" si="1"/>
        <v>0</v>
      </c>
    </row>
    <row r="14" spans="1:14" ht="35.25" customHeight="1" x14ac:dyDescent="0.25">
      <c r="A14" s="178" t="s">
        <v>35</v>
      </c>
      <c r="B14" s="179"/>
      <c r="C14" s="179"/>
      <c r="D14" s="179"/>
      <c r="E14" s="179"/>
      <c r="F14" s="179"/>
      <c r="G14" s="179"/>
      <c r="H14" s="179"/>
      <c r="I14" s="179"/>
      <c r="J14" s="180"/>
      <c r="K14" s="14">
        <v>502</v>
      </c>
      <c r="L14" s="22">
        <f t="shared" si="0"/>
        <v>5.1929243819178648E-2</v>
      </c>
      <c r="M14" s="20">
        <v>3918373</v>
      </c>
      <c r="N14" s="27">
        <f t="shared" si="1"/>
        <v>0.21030314314232007</v>
      </c>
    </row>
    <row r="15" spans="1:14" ht="25.5" customHeight="1" x14ac:dyDescent="0.25">
      <c r="A15" s="178" t="s">
        <v>36</v>
      </c>
      <c r="B15" s="179"/>
      <c r="C15" s="179"/>
      <c r="D15" s="179"/>
      <c r="E15" s="179"/>
      <c r="F15" s="179"/>
      <c r="G15" s="179"/>
      <c r="H15" s="179"/>
      <c r="I15" s="179"/>
      <c r="J15" s="180"/>
      <c r="K15" s="14">
        <v>2</v>
      </c>
      <c r="L15" s="22">
        <f t="shared" si="0"/>
        <v>2.0688941760628945E-4</v>
      </c>
      <c r="M15" s="20">
        <v>270000</v>
      </c>
      <c r="N15" s="27">
        <f t="shared" si="1"/>
        <v>1.4491180050604274E-2</v>
      </c>
    </row>
    <row r="16" spans="1:14" ht="57" customHeight="1" x14ac:dyDescent="0.25">
      <c r="A16" s="178" t="s">
        <v>37</v>
      </c>
      <c r="B16" s="179"/>
      <c r="C16" s="179"/>
      <c r="D16" s="179"/>
      <c r="E16" s="179"/>
      <c r="F16" s="179"/>
      <c r="G16" s="179"/>
      <c r="H16" s="179"/>
      <c r="I16" s="179"/>
      <c r="J16" s="180"/>
      <c r="K16" s="14">
        <v>35</v>
      </c>
      <c r="L16" s="22">
        <f t="shared" si="0"/>
        <v>3.6205648081100651E-3</v>
      </c>
      <c r="M16" s="20">
        <v>26291</v>
      </c>
      <c r="N16" s="27">
        <f t="shared" si="1"/>
        <v>1.411065239668285E-3</v>
      </c>
    </row>
    <row r="17" spans="1:15" ht="14.25" customHeight="1" x14ac:dyDescent="0.25">
      <c r="A17" s="178" t="s">
        <v>38</v>
      </c>
      <c r="B17" s="179"/>
      <c r="C17" s="179"/>
      <c r="D17" s="179"/>
      <c r="E17" s="179"/>
      <c r="F17" s="179"/>
      <c r="G17" s="179"/>
      <c r="H17" s="179"/>
      <c r="I17" s="179"/>
      <c r="J17" s="180"/>
      <c r="K17" s="14">
        <v>161</v>
      </c>
      <c r="L17" s="22">
        <f t="shared" si="0"/>
        <v>1.66545981173063E-2</v>
      </c>
      <c r="M17" s="20">
        <v>2149056</v>
      </c>
      <c r="N17" s="27">
        <f t="shared" si="1"/>
        <v>0.1153420645734497</v>
      </c>
    </row>
    <row r="18" spans="1:15" ht="24" customHeight="1" x14ac:dyDescent="0.25">
      <c r="A18" s="178" t="s">
        <v>39</v>
      </c>
      <c r="B18" s="179"/>
      <c r="C18" s="179"/>
      <c r="D18" s="179"/>
      <c r="E18" s="179"/>
      <c r="F18" s="179"/>
      <c r="G18" s="179"/>
      <c r="H18" s="179"/>
      <c r="I18" s="179"/>
      <c r="J18" s="180"/>
      <c r="K18" s="14">
        <v>1</v>
      </c>
      <c r="L18" s="22">
        <f t="shared" si="0"/>
        <v>1.0344470880314473E-4</v>
      </c>
      <c r="M18" s="20">
        <v>134999</v>
      </c>
      <c r="N18" s="27">
        <f t="shared" si="1"/>
        <v>7.2455363542649129E-3</v>
      </c>
    </row>
    <row r="19" spans="1:15" ht="22.5" customHeight="1" x14ac:dyDescent="0.25">
      <c r="A19" s="178" t="s">
        <v>40</v>
      </c>
      <c r="B19" s="179"/>
      <c r="C19" s="179"/>
      <c r="D19" s="179"/>
      <c r="E19" s="179"/>
      <c r="F19" s="179"/>
      <c r="G19" s="179"/>
      <c r="H19" s="179"/>
      <c r="I19" s="179"/>
      <c r="J19" s="180"/>
      <c r="K19" s="14">
        <v>3</v>
      </c>
      <c r="L19" s="22">
        <f t="shared" si="0"/>
        <v>3.1033412640943414E-4</v>
      </c>
      <c r="M19" s="20">
        <v>3957</v>
      </c>
      <c r="N19" s="27">
        <f t="shared" si="1"/>
        <v>2.1237629429718931E-4</v>
      </c>
    </row>
    <row r="20" spans="1:15" ht="33.75" customHeight="1" x14ac:dyDescent="0.25">
      <c r="A20" s="178" t="s">
        <v>41</v>
      </c>
      <c r="B20" s="179"/>
      <c r="C20" s="179"/>
      <c r="D20" s="179"/>
      <c r="E20" s="179"/>
      <c r="F20" s="179"/>
      <c r="G20" s="179"/>
      <c r="H20" s="179"/>
      <c r="I20" s="179"/>
      <c r="J20" s="180"/>
      <c r="K20" s="20">
        <v>5935</v>
      </c>
      <c r="L20" s="22">
        <f t="shared" si="0"/>
        <v>0.61394434674666387</v>
      </c>
      <c r="M20" s="20">
        <v>4446059</v>
      </c>
      <c r="N20" s="27">
        <f t="shared" si="1"/>
        <v>0.23862459809114661</v>
      </c>
    </row>
    <row r="21" spans="1:15" ht="59.25" customHeight="1" x14ac:dyDescent="0.25">
      <c r="A21" s="178" t="s">
        <v>42</v>
      </c>
      <c r="B21" s="179"/>
      <c r="C21" s="179"/>
      <c r="D21" s="179"/>
      <c r="E21" s="179"/>
      <c r="F21" s="179"/>
      <c r="G21" s="179"/>
      <c r="H21" s="179"/>
      <c r="I21" s="179"/>
      <c r="J21" s="180"/>
      <c r="K21" s="14">
        <v>1</v>
      </c>
      <c r="L21" s="22">
        <f t="shared" si="0"/>
        <v>1.0344470880314473E-4</v>
      </c>
      <c r="M21" s="20">
        <v>11771</v>
      </c>
      <c r="N21" s="27">
        <f t="shared" si="1"/>
        <v>6.3176177916912191E-4</v>
      </c>
    </row>
    <row r="22" spans="1:15" x14ac:dyDescent="0.25">
      <c r="A22" s="192" t="s">
        <v>30</v>
      </c>
      <c r="B22" s="192"/>
      <c r="C22" s="192"/>
      <c r="D22" s="192"/>
      <c r="E22" s="192"/>
      <c r="F22" s="192"/>
      <c r="G22" s="192"/>
      <c r="H22" s="192"/>
      <c r="I22" s="192"/>
      <c r="J22" s="192"/>
      <c r="K22" s="16">
        <f>SUM(K5:K21)</f>
        <v>9667</v>
      </c>
      <c r="L22" s="22">
        <f t="shared" si="0"/>
        <v>1</v>
      </c>
      <c r="M22" s="21">
        <f>SUM(M5:M21)</f>
        <v>18632023</v>
      </c>
      <c r="N22" s="27">
        <f t="shared" si="1"/>
        <v>1</v>
      </c>
    </row>
    <row r="24" spans="1:15" x14ac:dyDescent="0.25">
      <c r="A24" s="181" t="s">
        <v>22</v>
      </c>
      <c r="B24" s="182"/>
      <c r="C24" s="182"/>
      <c r="D24" s="182"/>
      <c r="E24" s="182"/>
      <c r="F24" s="182"/>
      <c r="G24" s="182"/>
      <c r="H24" s="182"/>
      <c r="I24" s="182"/>
      <c r="J24" s="183"/>
      <c r="K24" s="174" t="s">
        <v>44</v>
      </c>
      <c r="L24" s="175"/>
      <c r="M24" s="176" t="s">
        <v>45</v>
      </c>
      <c r="N24" s="177"/>
    </row>
    <row r="25" spans="1:15" ht="15" customHeight="1" x14ac:dyDescent="0.25">
      <c r="A25" s="184"/>
      <c r="B25" s="185"/>
      <c r="C25" s="185"/>
      <c r="D25" s="185"/>
      <c r="E25" s="185"/>
      <c r="F25" s="185"/>
      <c r="G25" s="185"/>
      <c r="H25" s="185"/>
      <c r="I25" s="185"/>
      <c r="J25" s="186"/>
      <c r="K25" s="190" t="s">
        <v>23</v>
      </c>
      <c r="L25" s="190" t="s">
        <v>24</v>
      </c>
      <c r="M25" s="190" t="s">
        <v>23</v>
      </c>
      <c r="N25" s="190" t="s">
        <v>24</v>
      </c>
    </row>
    <row r="26" spans="1:15" ht="39.75" customHeight="1" x14ac:dyDescent="0.25">
      <c r="A26" s="187"/>
      <c r="B26" s="188"/>
      <c r="C26" s="188"/>
      <c r="D26" s="188"/>
      <c r="E26" s="188"/>
      <c r="F26" s="188"/>
      <c r="G26" s="188"/>
      <c r="H26" s="188"/>
      <c r="I26" s="188"/>
      <c r="J26" s="189"/>
      <c r="K26" s="191"/>
      <c r="L26" s="191"/>
      <c r="M26" s="191"/>
      <c r="N26" s="191"/>
    </row>
    <row r="27" spans="1:15" ht="24" customHeight="1" x14ac:dyDescent="0.25">
      <c r="A27" s="178" t="s">
        <v>25</v>
      </c>
      <c r="B27" s="179"/>
      <c r="C27" s="179"/>
      <c r="D27" s="179"/>
      <c r="E27" s="179"/>
      <c r="F27" s="179"/>
      <c r="G27" s="179"/>
      <c r="H27" s="179"/>
      <c r="I27" s="179"/>
      <c r="J27" s="180"/>
      <c r="K27" s="14">
        <v>49</v>
      </c>
      <c r="L27" s="23">
        <v>1203003</v>
      </c>
      <c r="M27" s="15">
        <v>65</v>
      </c>
      <c r="N27" s="25">
        <v>2064536</v>
      </c>
      <c r="O27" s="12"/>
    </row>
    <row r="28" spans="1:15" ht="25.5" customHeight="1" x14ac:dyDescent="0.25">
      <c r="A28" s="178" t="s">
        <v>26</v>
      </c>
      <c r="B28" s="179"/>
      <c r="C28" s="179"/>
      <c r="D28" s="179"/>
      <c r="E28" s="179"/>
      <c r="F28" s="179"/>
      <c r="G28" s="179"/>
      <c r="H28" s="179"/>
      <c r="I28" s="179"/>
      <c r="J28" s="180"/>
      <c r="K28" s="14">
        <v>869</v>
      </c>
      <c r="L28" s="23">
        <v>1814516</v>
      </c>
      <c r="M28" s="15">
        <v>938</v>
      </c>
      <c r="N28" s="25">
        <v>1203478</v>
      </c>
      <c r="O28" s="12"/>
    </row>
    <row r="29" spans="1:15" ht="23.25" customHeight="1" x14ac:dyDescent="0.25">
      <c r="A29" s="178" t="s">
        <v>31</v>
      </c>
      <c r="B29" s="179"/>
      <c r="C29" s="179"/>
      <c r="D29" s="179"/>
      <c r="E29" s="179"/>
      <c r="F29" s="179"/>
      <c r="G29" s="179"/>
      <c r="H29" s="179"/>
      <c r="I29" s="179"/>
      <c r="J29" s="180"/>
      <c r="K29" s="14">
        <v>237</v>
      </c>
      <c r="L29" s="23">
        <v>783096</v>
      </c>
      <c r="M29" s="15">
        <v>36</v>
      </c>
      <c r="N29" s="25">
        <v>26953</v>
      </c>
      <c r="O29" s="12"/>
    </row>
    <row r="30" spans="1:15" ht="24.75" customHeight="1" x14ac:dyDescent="0.25">
      <c r="A30" s="178" t="s">
        <v>32</v>
      </c>
      <c r="B30" s="179"/>
      <c r="C30" s="179"/>
      <c r="D30" s="179"/>
      <c r="E30" s="179"/>
      <c r="F30" s="179"/>
      <c r="G30" s="179"/>
      <c r="H30" s="179"/>
      <c r="I30" s="179"/>
      <c r="J30" s="180"/>
      <c r="K30" s="14">
        <v>0</v>
      </c>
      <c r="L30" s="18">
        <v>0</v>
      </c>
      <c r="M30" s="15">
        <v>0</v>
      </c>
      <c r="N30" s="26">
        <v>0</v>
      </c>
      <c r="O30" s="12"/>
    </row>
    <row r="31" spans="1:15" ht="33.75" customHeight="1" x14ac:dyDescent="0.25">
      <c r="A31" s="178" t="s">
        <v>27</v>
      </c>
      <c r="B31" s="179"/>
      <c r="C31" s="179"/>
      <c r="D31" s="179"/>
      <c r="E31" s="179"/>
      <c r="F31" s="179"/>
      <c r="G31" s="179"/>
      <c r="H31" s="179"/>
      <c r="I31" s="179"/>
      <c r="J31" s="180"/>
      <c r="K31" s="14">
        <v>372</v>
      </c>
      <c r="L31" s="23">
        <v>185626</v>
      </c>
      <c r="M31" s="15">
        <v>1</v>
      </c>
      <c r="N31" s="25">
        <v>1500</v>
      </c>
      <c r="O31" s="12"/>
    </row>
    <row r="32" spans="1:15" ht="35.25" customHeight="1" x14ac:dyDescent="0.25">
      <c r="A32" s="178" t="s">
        <v>28</v>
      </c>
      <c r="B32" s="179"/>
      <c r="C32" s="179"/>
      <c r="D32" s="179"/>
      <c r="E32" s="179"/>
      <c r="F32" s="179"/>
      <c r="G32" s="179"/>
      <c r="H32" s="179"/>
      <c r="I32" s="179"/>
      <c r="J32" s="180"/>
      <c r="K32" s="14">
        <v>376</v>
      </c>
      <c r="L32" s="23">
        <v>65763</v>
      </c>
      <c r="M32" s="14">
        <v>0</v>
      </c>
      <c r="N32" s="26">
        <v>0</v>
      </c>
      <c r="O32" s="12"/>
    </row>
    <row r="33" spans="1:15" ht="23.25" customHeight="1" x14ac:dyDescent="0.25">
      <c r="A33" s="178" t="s">
        <v>29</v>
      </c>
      <c r="B33" s="179"/>
      <c r="C33" s="179"/>
      <c r="D33" s="179"/>
      <c r="E33" s="179"/>
      <c r="F33" s="179"/>
      <c r="G33" s="179"/>
      <c r="H33" s="179"/>
      <c r="I33" s="179"/>
      <c r="J33" s="180"/>
      <c r="K33" s="14">
        <v>70</v>
      </c>
      <c r="L33" s="23">
        <v>79731</v>
      </c>
      <c r="M33" s="14">
        <v>0</v>
      </c>
      <c r="N33" s="26">
        <v>0</v>
      </c>
      <c r="O33" s="12"/>
    </row>
    <row r="34" spans="1:15" ht="12.75" customHeight="1" x14ac:dyDescent="0.25">
      <c r="A34" s="178" t="s">
        <v>34</v>
      </c>
      <c r="B34" s="179"/>
      <c r="C34" s="179"/>
      <c r="D34" s="179"/>
      <c r="E34" s="179"/>
      <c r="F34" s="179"/>
      <c r="G34" s="179"/>
      <c r="H34" s="179"/>
      <c r="I34" s="179"/>
      <c r="J34" s="180"/>
      <c r="K34" s="14">
        <v>14</v>
      </c>
      <c r="L34" s="23">
        <v>243315</v>
      </c>
      <c r="M34" s="14">
        <v>0</v>
      </c>
      <c r="N34" s="26">
        <v>0</v>
      </c>
      <c r="O34" s="12"/>
    </row>
    <row r="35" spans="1:15" ht="12.75" customHeight="1" x14ac:dyDescent="0.25">
      <c r="A35" s="178" t="s">
        <v>33</v>
      </c>
      <c r="B35" s="179"/>
      <c r="C35" s="179"/>
      <c r="D35" s="179"/>
      <c r="E35" s="179"/>
      <c r="F35" s="179"/>
      <c r="G35" s="179"/>
      <c r="H35" s="179"/>
      <c r="I35" s="179"/>
      <c r="J35" s="180"/>
      <c r="K35" s="14">
        <v>0</v>
      </c>
      <c r="L35" s="18">
        <v>0</v>
      </c>
      <c r="M35" s="14">
        <v>0</v>
      </c>
      <c r="N35" s="26">
        <v>0</v>
      </c>
      <c r="O35" s="12"/>
    </row>
    <row r="36" spans="1:15" ht="36" customHeight="1" x14ac:dyDescent="0.25">
      <c r="A36" s="178" t="s">
        <v>35</v>
      </c>
      <c r="B36" s="179"/>
      <c r="C36" s="179"/>
      <c r="D36" s="179"/>
      <c r="E36" s="179"/>
      <c r="F36" s="179"/>
      <c r="G36" s="179"/>
      <c r="H36" s="179"/>
      <c r="I36" s="179"/>
      <c r="J36" s="180"/>
      <c r="K36" s="14">
        <v>502</v>
      </c>
      <c r="L36" s="23">
        <v>3918373</v>
      </c>
      <c r="M36" s="14">
        <v>0</v>
      </c>
      <c r="N36" s="26">
        <v>0</v>
      </c>
      <c r="O36" s="12"/>
    </row>
    <row r="37" spans="1:15" ht="26.25" customHeight="1" x14ac:dyDescent="0.25">
      <c r="A37" s="178" t="s">
        <v>36</v>
      </c>
      <c r="B37" s="179"/>
      <c r="C37" s="179"/>
      <c r="D37" s="179"/>
      <c r="E37" s="179"/>
      <c r="F37" s="179"/>
      <c r="G37" s="179"/>
      <c r="H37" s="179"/>
      <c r="I37" s="179"/>
      <c r="J37" s="180"/>
      <c r="K37" s="14">
        <v>2</v>
      </c>
      <c r="L37" s="23">
        <v>270000</v>
      </c>
      <c r="M37" s="14">
        <v>0</v>
      </c>
      <c r="N37" s="26">
        <v>0</v>
      </c>
      <c r="O37" s="12"/>
    </row>
    <row r="38" spans="1:15" ht="56.25" customHeight="1" x14ac:dyDescent="0.25">
      <c r="A38" s="178" t="s">
        <v>37</v>
      </c>
      <c r="B38" s="179"/>
      <c r="C38" s="179"/>
      <c r="D38" s="179"/>
      <c r="E38" s="179"/>
      <c r="F38" s="179"/>
      <c r="G38" s="179"/>
      <c r="H38" s="179"/>
      <c r="I38" s="179"/>
      <c r="J38" s="180"/>
      <c r="K38" s="14">
        <v>35</v>
      </c>
      <c r="L38" s="23">
        <v>26291</v>
      </c>
      <c r="M38" s="14">
        <v>0</v>
      </c>
      <c r="N38" s="26">
        <v>0</v>
      </c>
      <c r="O38" s="12"/>
    </row>
    <row r="39" spans="1:15" ht="12.75" customHeight="1" x14ac:dyDescent="0.25">
      <c r="A39" s="178" t="s">
        <v>38</v>
      </c>
      <c r="B39" s="179"/>
      <c r="C39" s="179"/>
      <c r="D39" s="179"/>
      <c r="E39" s="179"/>
      <c r="F39" s="179"/>
      <c r="G39" s="179"/>
      <c r="H39" s="179"/>
      <c r="I39" s="179"/>
      <c r="J39" s="180"/>
      <c r="K39" s="14">
        <v>128</v>
      </c>
      <c r="L39" s="23">
        <v>2033676</v>
      </c>
      <c r="M39" s="14">
        <v>33</v>
      </c>
      <c r="N39" s="25">
        <v>115380</v>
      </c>
      <c r="O39" s="12"/>
    </row>
    <row r="40" spans="1:15" ht="23.25" customHeight="1" x14ac:dyDescent="0.25">
      <c r="A40" s="178" t="s">
        <v>39</v>
      </c>
      <c r="B40" s="179"/>
      <c r="C40" s="179"/>
      <c r="D40" s="179"/>
      <c r="E40" s="179"/>
      <c r="F40" s="179"/>
      <c r="G40" s="179"/>
      <c r="H40" s="179"/>
      <c r="I40" s="179"/>
      <c r="J40" s="180"/>
      <c r="K40" s="14">
        <v>1</v>
      </c>
      <c r="L40" s="23">
        <v>134999</v>
      </c>
      <c r="M40" s="14">
        <v>0</v>
      </c>
      <c r="N40" s="26">
        <v>0</v>
      </c>
      <c r="O40" s="12"/>
    </row>
    <row r="41" spans="1:15" ht="22.5" customHeight="1" x14ac:dyDescent="0.25">
      <c r="A41" s="178" t="s">
        <v>40</v>
      </c>
      <c r="B41" s="179"/>
      <c r="C41" s="179"/>
      <c r="D41" s="179"/>
      <c r="E41" s="179"/>
      <c r="F41" s="179"/>
      <c r="G41" s="179"/>
      <c r="H41" s="179"/>
      <c r="I41" s="179"/>
      <c r="J41" s="180"/>
      <c r="K41" s="14">
        <v>3</v>
      </c>
      <c r="L41" s="23">
        <v>3957</v>
      </c>
      <c r="M41" s="14">
        <v>0</v>
      </c>
      <c r="N41" s="26">
        <v>0</v>
      </c>
      <c r="O41" s="12"/>
    </row>
    <row r="42" spans="1:15" ht="33" customHeight="1" x14ac:dyDescent="0.25">
      <c r="A42" s="178" t="s">
        <v>41</v>
      </c>
      <c r="B42" s="179"/>
      <c r="C42" s="179"/>
      <c r="D42" s="179"/>
      <c r="E42" s="179"/>
      <c r="F42" s="179"/>
      <c r="G42" s="179"/>
      <c r="H42" s="179"/>
      <c r="I42" s="179"/>
      <c r="J42" s="180"/>
      <c r="K42" s="20">
        <v>4437</v>
      </c>
      <c r="L42" s="23">
        <v>3061101</v>
      </c>
      <c r="M42" s="20">
        <v>1498</v>
      </c>
      <c r="N42" s="25">
        <v>1384958</v>
      </c>
      <c r="O42" s="12"/>
    </row>
    <row r="43" spans="1:15" ht="55.5" customHeight="1" x14ac:dyDescent="0.25">
      <c r="A43" s="178" t="s">
        <v>42</v>
      </c>
      <c r="B43" s="179"/>
      <c r="C43" s="179"/>
      <c r="D43" s="179"/>
      <c r="E43" s="179"/>
      <c r="F43" s="179"/>
      <c r="G43" s="179"/>
      <c r="H43" s="179"/>
      <c r="I43" s="179"/>
      <c r="J43" s="180"/>
      <c r="K43" s="14">
        <v>1</v>
      </c>
      <c r="L43" s="23">
        <v>11771</v>
      </c>
      <c r="M43" s="14">
        <v>0</v>
      </c>
      <c r="N43" s="26">
        <v>0</v>
      </c>
      <c r="O43" s="12"/>
    </row>
    <row r="44" spans="1:15" x14ac:dyDescent="0.25">
      <c r="A44" s="192" t="s">
        <v>30</v>
      </c>
      <c r="B44" s="192"/>
      <c r="C44" s="192"/>
      <c r="D44" s="192"/>
      <c r="E44" s="192"/>
      <c r="F44" s="192"/>
      <c r="G44" s="192"/>
      <c r="H44" s="192"/>
      <c r="I44" s="192"/>
      <c r="J44" s="192"/>
      <c r="K44" s="16">
        <f>SUM(K27:K43)</f>
        <v>7096</v>
      </c>
      <c r="L44" s="24">
        <f>SUM(L27:L43)</f>
        <v>13835218</v>
      </c>
      <c r="M44" s="16">
        <f>SUM(M27:M43)</f>
        <v>2571</v>
      </c>
      <c r="N44" s="28">
        <f>SUM(N27:N43)</f>
        <v>4796805</v>
      </c>
    </row>
    <row r="45" spans="1:15" x14ac:dyDescent="0.25">
      <c r="L45" s="13"/>
    </row>
    <row r="46" spans="1:15" ht="90" x14ac:dyDescent="0.25">
      <c r="A46" s="29"/>
      <c r="B46" s="30" t="s">
        <v>23</v>
      </c>
      <c r="C46" s="30" t="s">
        <v>24</v>
      </c>
    </row>
    <row r="47" spans="1:15" ht="30" x14ac:dyDescent="0.25">
      <c r="A47" s="30" t="s">
        <v>44</v>
      </c>
      <c r="B47" s="29">
        <f>K44</f>
        <v>7096</v>
      </c>
      <c r="C47" s="31">
        <f>L44</f>
        <v>13835218</v>
      </c>
    </row>
    <row r="48" spans="1:15" ht="30" x14ac:dyDescent="0.25">
      <c r="A48" s="30" t="s">
        <v>45</v>
      </c>
      <c r="B48" s="29">
        <f>M44</f>
        <v>2571</v>
      </c>
      <c r="C48" s="31">
        <f>N44</f>
        <v>4796805</v>
      </c>
    </row>
    <row r="55" spans="1:2" ht="15.75" x14ac:dyDescent="0.25">
      <c r="A55" s="1" t="s">
        <v>91</v>
      </c>
    </row>
    <row r="57" spans="1:2" s="12" customFormat="1" ht="30" x14ac:dyDescent="0.25">
      <c r="A57" s="29"/>
      <c r="B57" s="30" t="s">
        <v>50</v>
      </c>
    </row>
    <row r="58" spans="1:2" ht="30" x14ac:dyDescent="0.25">
      <c r="A58" s="30" t="s">
        <v>44</v>
      </c>
      <c r="B58" s="29">
        <v>76</v>
      </c>
    </row>
    <row r="59" spans="1:2" ht="30" x14ac:dyDescent="0.25">
      <c r="A59" s="30" t="s">
        <v>45</v>
      </c>
      <c r="B59" s="29">
        <v>97</v>
      </c>
    </row>
    <row r="60" spans="1:2" x14ac:dyDescent="0.25">
      <c r="A60" s="29" t="s">
        <v>49</v>
      </c>
      <c r="B60" s="29">
        <f>SUM(B58:B59)</f>
        <v>173</v>
      </c>
    </row>
  </sheetData>
  <mergeCells count="46">
    <mergeCell ref="K3:K4"/>
    <mergeCell ref="M3:M4"/>
    <mergeCell ref="A22:J22"/>
    <mergeCell ref="A5:J5"/>
    <mergeCell ref="A6:J6"/>
    <mergeCell ref="A7:J7"/>
    <mergeCell ref="A8:J8"/>
    <mergeCell ref="A9:J9"/>
    <mergeCell ref="A19:J19"/>
    <mergeCell ref="A20:J20"/>
    <mergeCell ref="A21:J21"/>
    <mergeCell ref="A3:J4"/>
    <mergeCell ref="A10:J10"/>
    <mergeCell ref="A11:J11"/>
    <mergeCell ref="A12:J12"/>
    <mergeCell ref="A13:J13"/>
    <mergeCell ref="A14:J14"/>
    <mergeCell ref="A15:J15"/>
    <mergeCell ref="A16:J16"/>
    <mergeCell ref="A17:J17"/>
    <mergeCell ref="A18:J18"/>
    <mergeCell ref="A41:J41"/>
    <mergeCell ref="A42:J42"/>
    <mergeCell ref="A43:J43"/>
    <mergeCell ref="A44:J44"/>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24:J26"/>
    <mergeCell ref="K24:L24"/>
    <mergeCell ref="M24:N24"/>
    <mergeCell ref="N25:N26"/>
    <mergeCell ref="K25:K26"/>
    <mergeCell ref="M25:M26"/>
    <mergeCell ref="L25:L2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workbookViewId="0">
      <selection activeCell="H1" sqref="H1"/>
    </sheetView>
  </sheetViews>
  <sheetFormatPr defaultRowHeight="15" x14ac:dyDescent="0.25"/>
  <cols>
    <col min="1" max="1" width="17" customWidth="1"/>
    <col min="2" max="2" width="10.5703125" customWidth="1"/>
    <col min="3" max="3" width="10.7109375" customWidth="1"/>
    <col min="4" max="5" width="10.85546875" bestFit="1" customWidth="1"/>
    <col min="6" max="7" width="10.5703125" customWidth="1"/>
    <col min="8" max="8" width="10.7109375" customWidth="1"/>
    <col min="10" max="10" width="9.7109375" customWidth="1"/>
    <col min="16" max="16" width="9.140625" customWidth="1"/>
    <col min="17" max="17" width="24.7109375" customWidth="1"/>
    <col min="18" max="18" width="11.42578125" bestFit="1" customWidth="1"/>
    <col min="19" max="20" width="10.85546875" bestFit="1" customWidth="1"/>
    <col min="21" max="21" width="11.28515625" customWidth="1"/>
    <col min="22" max="22" width="11" customWidth="1"/>
  </cols>
  <sheetData>
    <row r="1" spans="1:21" ht="15.75" x14ac:dyDescent="0.25">
      <c r="A1" s="1" t="s">
        <v>105</v>
      </c>
    </row>
    <row r="3" spans="1:21" x14ac:dyDescent="0.25">
      <c r="A3" s="201"/>
      <c r="B3" s="202"/>
      <c r="C3" s="65">
        <v>2014</v>
      </c>
      <c r="D3" s="66">
        <v>2015</v>
      </c>
      <c r="E3" s="67">
        <v>2016</v>
      </c>
      <c r="F3" s="68">
        <v>2017</v>
      </c>
      <c r="Q3" s="33"/>
      <c r="R3" s="33">
        <v>2014</v>
      </c>
      <c r="S3" s="33">
        <v>2015</v>
      </c>
      <c r="T3" s="33">
        <v>2016</v>
      </c>
      <c r="U3" s="33">
        <v>2017</v>
      </c>
    </row>
    <row r="4" spans="1:21" s="12" customFormat="1" ht="30" customHeight="1" x14ac:dyDescent="0.25">
      <c r="A4" s="200" t="s">
        <v>90</v>
      </c>
      <c r="B4" s="30" t="s">
        <v>44</v>
      </c>
      <c r="C4" s="29">
        <v>38</v>
      </c>
      <c r="D4" s="62">
        <v>41</v>
      </c>
      <c r="E4" s="62">
        <v>35</v>
      </c>
      <c r="F4" s="29">
        <f>'2_3_panta_izņēmumi'!B67</f>
        <v>47</v>
      </c>
      <c r="Q4" s="32" t="s">
        <v>60</v>
      </c>
      <c r="R4" s="33">
        <f>C9</f>
        <v>286</v>
      </c>
      <c r="S4" s="33">
        <f>D9</f>
        <v>394</v>
      </c>
      <c r="T4" s="33">
        <f>E9</f>
        <v>484</v>
      </c>
      <c r="U4" s="33">
        <f>F9</f>
        <v>541</v>
      </c>
    </row>
    <row r="5" spans="1:21" s="12" customFormat="1" ht="30" customHeight="1" x14ac:dyDescent="0.25">
      <c r="A5" s="200"/>
      <c r="B5" s="30" t="s">
        <v>45</v>
      </c>
      <c r="C5" s="29">
        <v>20</v>
      </c>
      <c r="D5" s="62">
        <v>17</v>
      </c>
      <c r="E5" s="62">
        <v>25</v>
      </c>
      <c r="F5" s="29">
        <f>'2_3_panta_izņēmumi'!B68</f>
        <v>43</v>
      </c>
      <c r="Q5" s="32" t="s">
        <v>94</v>
      </c>
      <c r="R5" s="70">
        <f>C12/1000000</f>
        <v>286.750542</v>
      </c>
      <c r="S5" s="70">
        <f>D12/1000000</f>
        <v>54.992624999999997</v>
      </c>
      <c r="T5" s="70">
        <f>E12/1000000</f>
        <v>114.654308</v>
      </c>
      <c r="U5" s="70">
        <f>F12/1000000</f>
        <v>136.09962899999999</v>
      </c>
    </row>
    <row r="6" spans="1:21" s="12" customFormat="1" x14ac:dyDescent="0.25">
      <c r="A6" s="200"/>
      <c r="B6" s="30" t="s">
        <v>49</v>
      </c>
      <c r="C6" s="29">
        <f>C4+C5</f>
        <v>58</v>
      </c>
      <c r="D6" s="62">
        <f>D4+D5</f>
        <v>58</v>
      </c>
      <c r="E6" s="62">
        <f>E4+E5</f>
        <v>60</v>
      </c>
      <c r="F6" s="29">
        <f>F4+F5</f>
        <v>90</v>
      </c>
    </row>
    <row r="7" spans="1:21" ht="30" customHeight="1" x14ac:dyDescent="0.25">
      <c r="A7" s="200" t="s">
        <v>60</v>
      </c>
      <c r="B7" s="30" t="s">
        <v>44</v>
      </c>
      <c r="C7" s="62">
        <v>198</v>
      </c>
      <c r="D7" s="62">
        <v>281</v>
      </c>
      <c r="E7" s="62">
        <v>330</v>
      </c>
      <c r="F7" s="29">
        <f>'2_3_panta_izņēmumi'!B53</f>
        <v>363</v>
      </c>
    </row>
    <row r="8" spans="1:21" ht="30" customHeight="1" x14ac:dyDescent="0.25">
      <c r="A8" s="200"/>
      <c r="B8" s="30" t="s">
        <v>45</v>
      </c>
      <c r="C8" s="62">
        <v>88</v>
      </c>
      <c r="D8" s="62">
        <v>113</v>
      </c>
      <c r="E8" s="62">
        <v>154</v>
      </c>
      <c r="F8" s="31">
        <f>'2_3_panta_izņēmumi'!D53</f>
        <v>178</v>
      </c>
    </row>
    <row r="9" spans="1:21" s="12" customFormat="1" ht="15" customHeight="1" x14ac:dyDescent="0.25">
      <c r="A9" s="200"/>
      <c r="B9" s="30" t="s">
        <v>49</v>
      </c>
      <c r="C9" s="62">
        <f>C7+C8</f>
        <v>286</v>
      </c>
      <c r="D9" s="62">
        <f>D7+D8</f>
        <v>394</v>
      </c>
      <c r="E9" s="62">
        <f>E7+E8</f>
        <v>484</v>
      </c>
      <c r="F9" s="29">
        <f>F7+F8</f>
        <v>541</v>
      </c>
    </row>
    <row r="10" spans="1:21" ht="30" customHeight="1" x14ac:dyDescent="0.25">
      <c r="A10" s="200" t="s">
        <v>24</v>
      </c>
      <c r="B10" s="30" t="s">
        <v>44</v>
      </c>
      <c r="C10" s="63">
        <v>282765071</v>
      </c>
      <c r="D10" s="63">
        <v>47164645</v>
      </c>
      <c r="E10" s="63">
        <v>107470091</v>
      </c>
      <c r="F10" s="31">
        <f>'2_3_panta_izņēmumi'!C53</f>
        <v>128700491</v>
      </c>
    </row>
    <row r="11" spans="1:21" ht="30" customHeight="1" x14ac:dyDescent="0.25">
      <c r="A11" s="200"/>
      <c r="B11" s="30" t="s">
        <v>45</v>
      </c>
      <c r="C11" s="63">
        <v>3985471</v>
      </c>
      <c r="D11" s="63">
        <v>7827980</v>
      </c>
      <c r="E11" s="63">
        <v>7184217</v>
      </c>
      <c r="F11" s="31">
        <f>'2_3_panta_izņēmumi'!E53</f>
        <v>7399138</v>
      </c>
    </row>
    <row r="12" spans="1:21" x14ac:dyDescent="0.25">
      <c r="A12" s="200"/>
      <c r="B12" s="61" t="s">
        <v>49</v>
      </c>
      <c r="C12" s="63">
        <f>C10+C11</f>
        <v>286750542</v>
      </c>
      <c r="D12" s="63">
        <f>D10+D11</f>
        <v>54992625</v>
      </c>
      <c r="E12" s="63">
        <f>E10+E11</f>
        <v>114654308</v>
      </c>
      <c r="F12" s="31">
        <f>F10+F11</f>
        <v>136099629</v>
      </c>
    </row>
    <row r="14" spans="1:21" ht="15.75" x14ac:dyDescent="0.25">
      <c r="A14" s="1" t="s">
        <v>106</v>
      </c>
      <c r="B14" s="12"/>
      <c r="C14" s="12"/>
      <c r="D14" s="12"/>
      <c r="E14" s="12"/>
      <c r="F14" s="12"/>
    </row>
    <row r="15" spans="1:21" x14ac:dyDescent="0.25">
      <c r="A15" s="12"/>
      <c r="B15" s="12"/>
      <c r="C15" s="12"/>
      <c r="D15" s="12"/>
      <c r="E15" s="12"/>
      <c r="F15" s="12"/>
    </row>
    <row r="16" spans="1:21" x14ac:dyDescent="0.25">
      <c r="A16" s="201"/>
      <c r="B16" s="202"/>
      <c r="C16" s="65">
        <v>2014</v>
      </c>
      <c r="D16" s="66">
        <v>2015</v>
      </c>
      <c r="E16" s="67">
        <v>2016</v>
      </c>
      <c r="F16" s="68">
        <v>2017</v>
      </c>
      <c r="Q16" s="33"/>
      <c r="R16" s="33">
        <v>2014</v>
      </c>
      <c r="S16" s="33">
        <v>2015</v>
      </c>
      <c r="T16" s="33">
        <v>2016</v>
      </c>
      <c r="U16" s="33">
        <v>2017</v>
      </c>
    </row>
    <row r="17" spans="1:22" ht="30" x14ac:dyDescent="0.25">
      <c r="A17" s="200" t="s">
        <v>90</v>
      </c>
      <c r="B17" s="30" t="s">
        <v>44</v>
      </c>
      <c r="C17" s="29">
        <v>35</v>
      </c>
      <c r="D17" s="62">
        <v>44</v>
      </c>
      <c r="E17" s="62">
        <v>39</v>
      </c>
      <c r="F17" s="29">
        <f>'2_5_panta_izņēmumi'!B58</f>
        <v>76</v>
      </c>
      <c r="Q17" s="32" t="s">
        <v>93</v>
      </c>
      <c r="R17" s="73">
        <f>C22/1000</f>
        <v>1.139</v>
      </c>
      <c r="S17" s="73">
        <f>D22/1000</f>
        <v>2.395</v>
      </c>
      <c r="T17" s="73">
        <f>E22/1000</f>
        <v>3.2010000000000001</v>
      </c>
      <c r="U17" s="73">
        <f>F22/1000</f>
        <v>9.6669999999999998</v>
      </c>
    </row>
    <row r="18" spans="1:22" ht="30" customHeight="1" x14ac:dyDescent="0.25">
      <c r="A18" s="200"/>
      <c r="B18" s="30" t="s">
        <v>45</v>
      </c>
      <c r="C18" s="29">
        <v>85</v>
      </c>
      <c r="D18" s="62">
        <v>72</v>
      </c>
      <c r="E18" s="62">
        <v>61</v>
      </c>
      <c r="F18" s="29">
        <f>'2_5_panta_izņēmumi'!B59</f>
        <v>97</v>
      </c>
      <c r="Q18" s="32" t="s">
        <v>94</v>
      </c>
      <c r="R18" s="74">
        <f>C25/1000000</f>
        <v>16.324750999999999</v>
      </c>
      <c r="S18" s="74">
        <f>D25/1000000</f>
        <v>15.228716</v>
      </c>
      <c r="T18" s="74">
        <f>E25/1000000</f>
        <v>8.3456419999999998</v>
      </c>
      <c r="U18" s="74">
        <f>F25/1000000</f>
        <v>18.632023</v>
      </c>
    </row>
    <row r="19" spans="1:22" x14ac:dyDescent="0.25">
      <c r="A19" s="200"/>
      <c r="B19" s="30" t="s">
        <v>49</v>
      </c>
      <c r="C19" s="29">
        <f>C17+C18</f>
        <v>120</v>
      </c>
      <c r="D19" s="62">
        <f>D17+D18</f>
        <v>116</v>
      </c>
      <c r="E19" s="62">
        <f>E17+E18</f>
        <v>100</v>
      </c>
      <c r="F19" s="29">
        <f>F17+F18</f>
        <v>173</v>
      </c>
    </row>
    <row r="20" spans="1:22" ht="30" x14ac:dyDescent="0.25">
      <c r="A20" s="200" t="s">
        <v>60</v>
      </c>
      <c r="B20" s="30" t="s">
        <v>44</v>
      </c>
      <c r="C20" s="62">
        <v>793</v>
      </c>
      <c r="D20" s="62">
        <v>1859</v>
      </c>
      <c r="E20" s="63">
        <v>1741</v>
      </c>
      <c r="F20" s="29">
        <f>'2_5_panta_izņēmumi'!K44</f>
        <v>7096</v>
      </c>
    </row>
    <row r="21" spans="1:22" ht="30" x14ac:dyDescent="0.25">
      <c r="A21" s="200"/>
      <c r="B21" s="30" t="s">
        <v>45</v>
      </c>
      <c r="C21" s="62">
        <v>346</v>
      </c>
      <c r="D21" s="62">
        <v>536</v>
      </c>
      <c r="E21" s="63">
        <v>1460</v>
      </c>
      <c r="F21" s="31">
        <f>'2_5_panta_izņēmumi'!M44</f>
        <v>2571</v>
      </c>
    </row>
    <row r="22" spans="1:22" x14ac:dyDescent="0.25">
      <c r="A22" s="200"/>
      <c r="B22" s="30" t="s">
        <v>49</v>
      </c>
      <c r="C22" s="62">
        <f>C20+C21</f>
        <v>1139</v>
      </c>
      <c r="D22" s="62">
        <f>D20+D21</f>
        <v>2395</v>
      </c>
      <c r="E22" s="63">
        <f>E20+E21</f>
        <v>3201</v>
      </c>
      <c r="F22" s="31">
        <f>F20+F21</f>
        <v>9667</v>
      </c>
    </row>
    <row r="23" spans="1:22" ht="30" customHeight="1" x14ac:dyDescent="0.25">
      <c r="A23" s="200" t="s">
        <v>24</v>
      </c>
      <c r="B23" s="30" t="s">
        <v>44</v>
      </c>
      <c r="C23" s="63">
        <v>11280013</v>
      </c>
      <c r="D23" s="63">
        <v>11478957</v>
      </c>
      <c r="E23" s="63">
        <v>5218132</v>
      </c>
      <c r="F23" s="31">
        <f>'2_5_panta_izņēmumi'!L44</f>
        <v>13835218</v>
      </c>
    </row>
    <row r="24" spans="1:22" ht="30" x14ac:dyDescent="0.25">
      <c r="A24" s="200"/>
      <c r="B24" s="30" t="s">
        <v>45</v>
      </c>
      <c r="C24" s="63">
        <v>5044738</v>
      </c>
      <c r="D24" s="63">
        <v>3749759</v>
      </c>
      <c r="E24" s="63">
        <v>3127510</v>
      </c>
      <c r="F24" s="31">
        <f>'2_5_panta_izņēmumi'!N44</f>
        <v>4796805</v>
      </c>
    </row>
    <row r="25" spans="1:22" x14ac:dyDescent="0.25">
      <c r="A25" s="200"/>
      <c r="B25" s="61" t="s">
        <v>49</v>
      </c>
      <c r="C25" s="63">
        <f>C23+C24</f>
        <v>16324751</v>
      </c>
      <c r="D25" s="63">
        <f>D23+D24</f>
        <v>15228716</v>
      </c>
      <c r="E25" s="63">
        <f>E23+E24</f>
        <v>8345642</v>
      </c>
      <c r="F25" s="31">
        <f>F23+F24</f>
        <v>18632023</v>
      </c>
    </row>
    <row r="27" spans="1:22" ht="15.75" x14ac:dyDescent="0.25">
      <c r="A27" s="1" t="s">
        <v>99</v>
      </c>
    </row>
    <row r="28" spans="1:22" s="12" customFormat="1" ht="15.75" x14ac:dyDescent="0.25">
      <c r="A28" s="1"/>
    </row>
    <row r="29" spans="1:22" s="12" customFormat="1" ht="30" customHeight="1" x14ac:dyDescent="0.25">
      <c r="A29" s="196"/>
      <c r="B29" s="198" t="s">
        <v>96</v>
      </c>
      <c r="C29" s="198"/>
      <c r="D29" s="198"/>
      <c r="E29" s="199" t="s">
        <v>97</v>
      </c>
      <c r="F29" s="199"/>
      <c r="G29" s="199"/>
      <c r="H29" s="193" t="s">
        <v>95</v>
      </c>
      <c r="I29" s="194"/>
      <c r="J29" s="195"/>
    </row>
    <row r="30" spans="1:22" s="12" customFormat="1" ht="90" x14ac:dyDescent="0.25">
      <c r="A30" s="197"/>
      <c r="B30" s="59" t="s">
        <v>90</v>
      </c>
      <c r="C30" s="59" t="s">
        <v>60</v>
      </c>
      <c r="D30" s="59" t="s">
        <v>24</v>
      </c>
      <c r="E30" s="59" t="s">
        <v>90</v>
      </c>
      <c r="F30" s="59" t="s">
        <v>60</v>
      </c>
      <c r="G30" s="59" t="s">
        <v>24</v>
      </c>
      <c r="H30" s="59" t="s">
        <v>90</v>
      </c>
      <c r="I30" s="59" t="s">
        <v>60</v>
      </c>
      <c r="J30" s="59" t="s">
        <v>24</v>
      </c>
      <c r="S30" s="29"/>
      <c r="T30" s="59" t="s">
        <v>90</v>
      </c>
      <c r="U30" s="59" t="s">
        <v>60</v>
      </c>
      <c r="V30" s="59" t="s">
        <v>24</v>
      </c>
    </row>
    <row r="31" spans="1:22" s="12" customFormat="1" x14ac:dyDescent="0.25">
      <c r="A31" s="64" t="s">
        <v>44</v>
      </c>
      <c r="B31" s="29">
        <f>E4</f>
        <v>35</v>
      </c>
      <c r="C31" s="31">
        <f>E7</f>
        <v>330</v>
      </c>
      <c r="D31" s="31">
        <f>E10</f>
        <v>107470091</v>
      </c>
      <c r="E31" s="29">
        <f>F4</f>
        <v>47</v>
      </c>
      <c r="F31" s="29">
        <f>F7</f>
        <v>363</v>
      </c>
      <c r="G31" s="31">
        <f>F10</f>
        <v>128700491</v>
      </c>
      <c r="H31" s="71">
        <f>(E31-B31)/E31</f>
        <v>0.25531914893617019</v>
      </c>
      <c r="I31" s="71">
        <f>(F31-C31)/F31</f>
        <v>9.0909090909090912E-2</v>
      </c>
      <c r="J31" s="71">
        <f>(G31-D31)/G31</f>
        <v>0.16495974362677451</v>
      </c>
      <c r="S31" s="29" t="s">
        <v>87</v>
      </c>
      <c r="T31" s="72">
        <f>H33</f>
        <v>0.33333333333333331</v>
      </c>
      <c r="U31" s="72">
        <f>I33</f>
        <v>0.10536044362292052</v>
      </c>
      <c r="V31" s="72">
        <f>J33</f>
        <v>0.15757075281961275</v>
      </c>
    </row>
    <row r="32" spans="1:22" s="12" customFormat="1" x14ac:dyDescent="0.25">
      <c r="A32" s="64" t="s">
        <v>45</v>
      </c>
      <c r="B32" s="29">
        <f>E5</f>
        <v>25</v>
      </c>
      <c r="C32" s="31">
        <f>E8</f>
        <v>154</v>
      </c>
      <c r="D32" s="31">
        <f>E11</f>
        <v>7184217</v>
      </c>
      <c r="E32" s="29">
        <f>F5</f>
        <v>43</v>
      </c>
      <c r="F32" s="31">
        <f>F8</f>
        <v>178</v>
      </c>
      <c r="G32" s="31">
        <f>F11</f>
        <v>7399138</v>
      </c>
      <c r="H32" s="71">
        <f>(E32-B32)/E32</f>
        <v>0.41860465116279072</v>
      </c>
      <c r="I32" s="71">
        <f t="shared" ref="I32:I33" si="0">(F32-C32)/F32</f>
        <v>0.1348314606741573</v>
      </c>
      <c r="J32" s="71">
        <f>(G32-D32)/G32</f>
        <v>2.9046761933619835E-2</v>
      </c>
      <c r="S32" s="29" t="s">
        <v>88</v>
      </c>
      <c r="T32" s="72">
        <f>H41</f>
        <v>0.42196531791907516</v>
      </c>
      <c r="U32" s="72">
        <f>I41</f>
        <v>0.6688734871211337</v>
      </c>
      <c r="V32" s="72">
        <f>J41</f>
        <v>0.55208073755598086</v>
      </c>
    </row>
    <row r="33" spans="1:10" s="12" customFormat="1" x14ac:dyDescent="0.25">
      <c r="A33" s="64" t="s">
        <v>49</v>
      </c>
      <c r="B33" s="29">
        <f t="shared" ref="B33:G33" si="1">B31+B32</f>
        <v>60</v>
      </c>
      <c r="C33" s="31">
        <f t="shared" si="1"/>
        <v>484</v>
      </c>
      <c r="D33" s="31">
        <f t="shared" si="1"/>
        <v>114654308</v>
      </c>
      <c r="E33" s="29">
        <f t="shared" si="1"/>
        <v>90</v>
      </c>
      <c r="F33" s="31">
        <f t="shared" si="1"/>
        <v>541</v>
      </c>
      <c r="G33" s="31">
        <f t="shared" si="1"/>
        <v>136099629</v>
      </c>
      <c r="H33" s="71">
        <f>(E33-B33)/E33</f>
        <v>0.33333333333333331</v>
      </c>
      <c r="I33" s="71">
        <f t="shared" si="0"/>
        <v>0.10536044362292052</v>
      </c>
      <c r="J33" s="71">
        <f>(G33-D33)/G33</f>
        <v>0.15757075281961275</v>
      </c>
    </row>
    <row r="34" spans="1:10" s="12" customFormat="1" ht="15.75" x14ac:dyDescent="0.25">
      <c r="A34" s="1"/>
    </row>
    <row r="35" spans="1:10" s="12" customFormat="1" ht="15.75" x14ac:dyDescent="0.25">
      <c r="A35" s="1" t="s">
        <v>98</v>
      </c>
    </row>
    <row r="37" spans="1:10" ht="30" customHeight="1" x14ac:dyDescent="0.25">
      <c r="A37" s="196"/>
      <c r="B37" s="198" t="s">
        <v>96</v>
      </c>
      <c r="C37" s="198"/>
      <c r="D37" s="198"/>
      <c r="E37" s="199" t="s">
        <v>97</v>
      </c>
      <c r="F37" s="199"/>
      <c r="G37" s="199"/>
      <c r="H37" s="193" t="s">
        <v>95</v>
      </c>
      <c r="I37" s="194"/>
      <c r="J37" s="195"/>
    </row>
    <row r="38" spans="1:10" ht="90" x14ac:dyDescent="0.25">
      <c r="A38" s="197"/>
      <c r="B38" s="59" t="s">
        <v>90</v>
      </c>
      <c r="C38" s="59" t="s">
        <v>60</v>
      </c>
      <c r="D38" s="59" t="s">
        <v>24</v>
      </c>
      <c r="E38" s="59" t="s">
        <v>90</v>
      </c>
      <c r="F38" s="59" t="s">
        <v>60</v>
      </c>
      <c r="G38" s="59" t="s">
        <v>24</v>
      </c>
      <c r="H38" s="59" t="s">
        <v>90</v>
      </c>
      <c r="I38" s="59" t="s">
        <v>60</v>
      </c>
      <c r="J38" s="59" t="s">
        <v>24</v>
      </c>
    </row>
    <row r="39" spans="1:10" x14ac:dyDescent="0.25">
      <c r="A39" s="64" t="s">
        <v>44</v>
      </c>
      <c r="B39" s="29">
        <f>E17</f>
        <v>39</v>
      </c>
      <c r="C39" s="31">
        <f>E20</f>
        <v>1741</v>
      </c>
      <c r="D39" s="31">
        <f>E23</f>
        <v>5218132</v>
      </c>
      <c r="E39" s="29">
        <f>F17</f>
        <v>76</v>
      </c>
      <c r="F39" s="29">
        <f>F20</f>
        <v>7096</v>
      </c>
      <c r="G39" s="31">
        <f>F23</f>
        <v>13835218</v>
      </c>
      <c r="H39" s="71">
        <f>(E39-B39)/E39</f>
        <v>0.48684210526315791</v>
      </c>
      <c r="I39" s="71">
        <f>(F39-C39)/F39</f>
        <v>0.75465050732807215</v>
      </c>
      <c r="J39" s="71">
        <f>(G39-D39)/G39</f>
        <v>0.62283702360165194</v>
      </c>
    </row>
    <row r="40" spans="1:10" x14ac:dyDescent="0.25">
      <c r="A40" s="64" t="s">
        <v>45</v>
      </c>
      <c r="B40" s="29">
        <f>E18</f>
        <v>61</v>
      </c>
      <c r="C40" s="31">
        <f>E21</f>
        <v>1460</v>
      </c>
      <c r="D40" s="31">
        <f>E24</f>
        <v>3127510</v>
      </c>
      <c r="E40" s="29">
        <f>F18</f>
        <v>97</v>
      </c>
      <c r="F40" s="31">
        <f>F21</f>
        <v>2571</v>
      </c>
      <c r="G40" s="31">
        <f>F24</f>
        <v>4796805</v>
      </c>
      <c r="H40" s="71">
        <f>(E40-B40)/E40</f>
        <v>0.37113402061855671</v>
      </c>
      <c r="I40" s="71">
        <f t="shared" ref="I40:I41" si="2">(F40-C40)/F40</f>
        <v>0.43212757681835862</v>
      </c>
      <c r="J40" s="71">
        <f>(G40-D40)/G40</f>
        <v>0.34800143011858936</v>
      </c>
    </row>
    <row r="41" spans="1:10" x14ac:dyDescent="0.25">
      <c r="A41" s="64" t="s">
        <v>49</v>
      </c>
      <c r="B41" s="29">
        <f t="shared" ref="B41:G41" si="3">B39+B40</f>
        <v>100</v>
      </c>
      <c r="C41" s="31">
        <f t="shared" si="3"/>
        <v>3201</v>
      </c>
      <c r="D41" s="31">
        <f t="shared" si="3"/>
        <v>8345642</v>
      </c>
      <c r="E41" s="29">
        <f t="shared" si="3"/>
        <v>173</v>
      </c>
      <c r="F41" s="31">
        <f t="shared" si="3"/>
        <v>9667</v>
      </c>
      <c r="G41" s="31">
        <f t="shared" si="3"/>
        <v>18632023</v>
      </c>
      <c r="H41" s="71">
        <f>(E41-B41)/E41</f>
        <v>0.42196531791907516</v>
      </c>
      <c r="I41" s="71">
        <f t="shared" si="2"/>
        <v>0.6688734871211337</v>
      </c>
      <c r="J41" s="71">
        <f>(G41-D41)/G41</f>
        <v>0.55208073755598086</v>
      </c>
    </row>
  </sheetData>
  <mergeCells count="16">
    <mergeCell ref="A3:B3"/>
    <mergeCell ref="A4:A6"/>
    <mergeCell ref="A16:B16"/>
    <mergeCell ref="A17:A19"/>
    <mergeCell ref="A20:A22"/>
    <mergeCell ref="A23:A25"/>
    <mergeCell ref="A7:A9"/>
    <mergeCell ref="A10:A12"/>
    <mergeCell ref="B37:D37"/>
    <mergeCell ref="E37:G37"/>
    <mergeCell ref="H37:J37"/>
    <mergeCell ref="A37:A38"/>
    <mergeCell ref="A29:A30"/>
    <mergeCell ref="B29:D29"/>
    <mergeCell ref="E29:G29"/>
    <mergeCell ref="H29:J2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workbookViewId="0">
      <selection activeCell="F17" sqref="F17"/>
    </sheetView>
  </sheetViews>
  <sheetFormatPr defaultRowHeight="15" x14ac:dyDescent="0.25"/>
  <cols>
    <col min="1" max="1" width="10.42578125" customWidth="1"/>
    <col min="2" max="2" width="12.28515625" bestFit="1" customWidth="1"/>
    <col min="3" max="3" width="12" customWidth="1"/>
    <col min="4" max="4" width="13.140625" customWidth="1"/>
    <col min="5" max="5" width="12" customWidth="1"/>
    <col min="6" max="6" width="12.28515625" customWidth="1"/>
    <col min="7" max="7" width="12.140625" customWidth="1"/>
    <col min="8" max="8" width="12.7109375" customWidth="1"/>
    <col min="9" max="9" width="12.28515625" customWidth="1"/>
    <col min="18" max="18" width="32.5703125" customWidth="1"/>
    <col min="19" max="19" width="12.28515625" customWidth="1"/>
    <col min="20" max="20" width="12" customWidth="1"/>
    <col min="21" max="22" width="12.140625" customWidth="1"/>
  </cols>
  <sheetData>
    <row r="1" spans="1:22" ht="15.75" x14ac:dyDescent="0.25">
      <c r="A1" s="1" t="s">
        <v>103</v>
      </c>
      <c r="B1" s="75"/>
      <c r="C1" s="75"/>
      <c r="D1" s="75"/>
      <c r="E1" s="75"/>
    </row>
    <row r="2" spans="1:22" x14ac:dyDescent="0.25">
      <c r="A2" s="75"/>
      <c r="B2" s="75"/>
      <c r="C2" s="75"/>
      <c r="D2" s="75"/>
      <c r="E2" s="75"/>
    </row>
    <row r="3" spans="1:22" ht="75" customHeight="1" x14ac:dyDescent="0.25">
      <c r="A3" s="79" t="s">
        <v>100</v>
      </c>
      <c r="B3" s="80" t="s">
        <v>101</v>
      </c>
      <c r="C3" s="80" t="s">
        <v>102</v>
      </c>
      <c r="D3" s="80" t="s">
        <v>104</v>
      </c>
      <c r="E3" s="80" t="s">
        <v>102</v>
      </c>
    </row>
    <row r="4" spans="1:22" ht="30" x14ac:dyDescent="0.25">
      <c r="A4" s="39" t="s">
        <v>44</v>
      </c>
      <c r="B4" s="76">
        <v>1465413545</v>
      </c>
      <c r="C4" s="77">
        <f>B4/$B$6</f>
        <v>0.55225622069126179</v>
      </c>
      <c r="D4" s="76">
        <v>56233406</v>
      </c>
      <c r="E4" s="77">
        <f>D4/$D$6</f>
        <v>0.75122304809894169</v>
      </c>
    </row>
    <row r="5" spans="1:22" ht="30" x14ac:dyDescent="0.25">
      <c r="A5" s="39" t="s">
        <v>45</v>
      </c>
      <c r="B5" s="76">
        <v>1188089467</v>
      </c>
      <c r="C5" s="77">
        <f>B5/$B$6</f>
        <v>0.44774377930873815</v>
      </c>
      <c r="D5" s="76">
        <v>18622399</v>
      </c>
      <c r="E5" s="77">
        <f>D5/$D$6</f>
        <v>0.24877695190105831</v>
      </c>
    </row>
    <row r="6" spans="1:22" x14ac:dyDescent="0.25">
      <c r="A6" s="38" t="s">
        <v>49</v>
      </c>
      <c r="B6" s="78">
        <f>B4+B5</f>
        <v>2653503012</v>
      </c>
      <c r="C6" s="77">
        <f>B6/$B$6</f>
        <v>1</v>
      </c>
      <c r="D6" s="78">
        <f>D4+D5</f>
        <v>74855805</v>
      </c>
      <c r="E6" s="77">
        <f>D6/$D$6</f>
        <v>1</v>
      </c>
      <c r="F6" s="163"/>
    </row>
    <row r="8" spans="1:22" ht="15.75" x14ac:dyDescent="0.25">
      <c r="A8" s="1" t="s">
        <v>107</v>
      </c>
    </row>
    <row r="10" spans="1:22" s="12" customFormat="1" x14ac:dyDescent="0.25">
      <c r="A10" s="203" t="s">
        <v>100</v>
      </c>
      <c r="B10" s="205" t="s">
        <v>108</v>
      </c>
      <c r="C10" s="206"/>
      <c r="D10" s="207" t="s">
        <v>109</v>
      </c>
      <c r="E10" s="208"/>
      <c r="F10" s="209" t="s">
        <v>96</v>
      </c>
      <c r="G10" s="210"/>
      <c r="H10" s="211" t="s">
        <v>97</v>
      </c>
      <c r="I10" s="212"/>
      <c r="R10" s="29"/>
      <c r="S10" s="29" t="s">
        <v>108</v>
      </c>
      <c r="T10" s="29" t="s">
        <v>109</v>
      </c>
      <c r="U10" s="29" t="s">
        <v>96</v>
      </c>
      <c r="V10" s="29" t="s">
        <v>97</v>
      </c>
    </row>
    <row r="11" spans="1:22" ht="90" customHeight="1" x14ac:dyDescent="0.25">
      <c r="A11" s="204"/>
      <c r="B11" s="80" t="s">
        <v>101</v>
      </c>
      <c r="C11" s="80" t="s">
        <v>104</v>
      </c>
      <c r="D11" s="80" t="s">
        <v>101</v>
      </c>
      <c r="E11" s="80" t="s">
        <v>104</v>
      </c>
      <c r="F11" s="80" t="s">
        <v>101</v>
      </c>
      <c r="G11" s="80" t="s">
        <v>104</v>
      </c>
      <c r="H11" s="80" t="s">
        <v>101</v>
      </c>
      <c r="I11" s="80" t="s">
        <v>104</v>
      </c>
      <c r="R11" s="59" t="s">
        <v>110</v>
      </c>
      <c r="S11" s="70">
        <f>B14/1000000</f>
        <v>2842.8870160000001</v>
      </c>
      <c r="T11" s="70">
        <f>D14/1000000</f>
        <v>2375.4712880000002</v>
      </c>
      <c r="U11" s="70">
        <f>F14/1000000</f>
        <v>2304.1043709999999</v>
      </c>
      <c r="V11" s="70">
        <f>H14/1000000</f>
        <v>2653.5030120000001</v>
      </c>
    </row>
    <row r="12" spans="1:22" ht="30" customHeight="1" x14ac:dyDescent="0.25">
      <c r="A12" s="39" t="s">
        <v>44</v>
      </c>
      <c r="B12" s="81">
        <v>1343828920</v>
      </c>
      <c r="C12" s="81">
        <v>37379010</v>
      </c>
      <c r="D12" s="81">
        <v>1480096304</v>
      </c>
      <c r="E12" s="81">
        <v>46754925</v>
      </c>
      <c r="F12" s="81">
        <v>1387743291</v>
      </c>
      <c r="G12" s="81">
        <v>46126677</v>
      </c>
      <c r="H12" s="76">
        <f>B4</f>
        <v>1465413545</v>
      </c>
      <c r="I12" s="76">
        <f>D4</f>
        <v>56233406</v>
      </c>
      <c r="R12" s="59" t="s">
        <v>111</v>
      </c>
      <c r="S12" s="70">
        <f>C14/1000000</f>
        <v>47.110500999999999</v>
      </c>
      <c r="T12" s="70">
        <f>E14/1000000</f>
        <v>62.965772999999999</v>
      </c>
      <c r="U12" s="70">
        <f>G14/1000000</f>
        <v>61.731222000000002</v>
      </c>
      <c r="V12" s="70">
        <f>I14/1000000</f>
        <v>74.855805000000004</v>
      </c>
    </row>
    <row r="13" spans="1:22" ht="30" x14ac:dyDescent="0.25">
      <c r="A13" s="39" t="s">
        <v>45</v>
      </c>
      <c r="B13" s="81">
        <v>1499058096</v>
      </c>
      <c r="C13" s="81">
        <v>9731491</v>
      </c>
      <c r="D13" s="81">
        <v>895374984</v>
      </c>
      <c r="E13" s="81">
        <v>16210848</v>
      </c>
      <c r="F13" s="81">
        <v>916361080</v>
      </c>
      <c r="G13" s="81">
        <v>15604545</v>
      </c>
      <c r="H13" s="76">
        <f>B5</f>
        <v>1188089467</v>
      </c>
      <c r="I13" s="76">
        <f>D5</f>
        <v>18622399</v>
      </c>
    </row>
    <row r="14" spans="1:22" x14ac:dyDescent="0.25">
      <c r="A14" s="38" t="s">
        <v>49</v>
      </c>
      <c r="B14" s="78">
        <f t="shared" ref="B14:I14" si="0">SUM(B12:B13)</f>
        <v>2842887016</v>
      </c>
      <c r="C14" s="78">
        <f t="shared" si="0"/>
        <v>47110501</v>
      </c>
      <c r="D14" s="78">
        <f t="shared" si="0"/>
        <v>2375471288</v>
      </c>
      <c r="E14" s="78">
        <f t="shared" si="0"/>
        <v>62965773</v>
      </c>
      <c r="F14" s="78">
        <f t="shared" si="0"/>
        <v>2304104371</v>
      </c>
      <c r="G14" s="78">
        <f t="shared" si="0"/>
        <v>61731222</v>
      </c>
      <c r="H14" s="78">
        <f t="shared" si="0"/>
        <v>2653503012</v>
      </c>
      <c r="I14" s="78">
        <f t="shared" si="0"/>
        <v>74855805</v>
      </c>
    </row>
    <row r="16" spans="1:22" ht="15.75" x14ac:dyDescent="0.25">
      <c r="A16" s="1" t="s">
        <v>95</v>
      </c>
      <c r="B16" s="12"/>
      <c r="C16" s="12"/>
      <c r="H16" s="163"/>
    </row>
    <row r="17" spans="1:8" x14ac:dyDescent="0.25">
      <c r="F17" s="163"/>
      <c r="G17" s="149"/>
      <c r="H17" s="163"/>
    </row>
    <row r="18" spans="1:8" ht="75" x14ac:dyDescent="0.25">
      <c r="A18" s="79" t="s">
        <v>100</v>
      </c>
      <c r="B18" s="80" t="s">
        <v>112</v>
      </c>
      <c r="C18" s="80" t="s">
        <v>113</v>
      </c>
    </row>
    <row r="19" spans="1:8" ht="30" x14ac:dyDescent="0.25">
      <c r="A19" s="39" t="s">
        <v>44</v>
      </c>
      <c r="B19" s="86">
        <f t="shared" ref="B19:C21" si="1">(H12-F12)/F12</f>
        <v>5.5968747608955295E-2</v>
      </c>
      <c r="C19" s="86">
        <f t="shared" si="1"/>
        <v>0.21910810960867613</v>
      </c>
    </row>
    <row r="20" spans="1:8" ht="30" x14ac:dyDescent="0.25">
      <c r="A20" s="39" t="s">
        <v>45</v>
      </c>
      <c r="B20" s="86">
        <f t="shared" si="1"/>
        <v>0.29652982097406405</v>
      </c>
      <c r="C20" s="86">
        <f t="shared" si="1"/>
        <v>0.19339583435467039</v>
      </c>
    </row>
    <row r="21" spans="1:8" x14ac:dyDescent="0.25">
      <c r="A21" s="38" t="s">
        <v>49</v>
      </c>
      <c r="B21" s="86">
        <f t="shared" si="1"/>
        <v>0.15164184634932928</v>
      </c>
      <c r="C21" s="86">
        <f t="shared" si="1"/>
        <v>0.21260850789572899</v>
      </c>
    </row>
    <row r="33" spans="4:7" s="12" customFormat="1" x14ac:dyDescent="0.25"/>
    <row r="35" spans="4:7" x14ac:dyDescent="0.25">
      <c r="D35" s="83"/>
      <c r="E35" s="83"/>
      <c r="F35" s="83"/>
      <c r="G35" s="83"/>
    </row>
    <row r="36" spans="4:7" x14ac:dyDescent="0.25">
      <c r="D36" s="84"/>
      <c r="E36" s="84"/>
      <c r="F36" s="84"/>
      <c r="G36" s="84"/>
    </row>
    <row r="37" spans="4:7" x14ac:dyDescent="0.25">
      <c r="D37" s="84"/>
      <c r="E37" s="84"/>
      <c r="F37" s="84"/>
      <c r="G37" s="84"/>
    </row>
    <row r="38" spans="4:7" x14ac:dyDescent="0.25">
      <c r="D38" s="85"/>
      <c r="E38" s="85"/>
      <c r="F38" s="85"/>
      <c r="G38" s="85"/>
    </row>
  </sheetData>
  <mergeCells count="5">
    <mergeCell ref="A10:A11"/>
    <mergeCell ref="B10:C10"/>
    <mergeCell ref="D10:E10"/>
    <mergeCell ref="F10:G10"/>
    <mergeCell ref="H10:I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workbookViewId="0">
      <selection activeCell="S27" sqref="S27"/>
    </sheetView>
  </sheetViews>
  <sheetFormatPr defaultRowHeight="15" x14ac:dyDescent="0.25"/>
  <cols>
    <col min="1" max="1" width="10.140625" customWidth="1"/>
    <col min="2" max="2" width="12.28515625" customWidth="1"/>
    <col min="3" max="3" width="11.85546875" customWidth="1"/>
    <col min="4" max="4" width="10.7109375" customWidth="1"/>
    <col min="5" max="5" width="13.42578125" customWidth="1"/>
    <col min="6" max="6" width="12.140625" customWidth="1"/>
    <col min="7" max="7" width="10" customWidth="1"/>
    <col min="8" max="8" width="11" customWidth="1"/>
    <col min="9" max="9" width="13.28515625" customWidth="1"/>
    <col min="10" max="10" width="10" customWidth="1"/>
    <col min="11" max="11" width="10.28515625" customWidth="1"/>
    <col min="12" max="12" width="12.140625" customWidth="1"/>
    <col min="13" max="13" width="12.42578125" customWidth="1"/>
    <col min="14" max="14" width="10.5703125" customWidth="1"/>
    <col min="15" max="15" width="12.7109375" customWidth="1"/>
    <col min="16" max="16" width="10.85546875" customWidth="1"/>
    <col min="17" max="17" width="12.42578125" customWidth="1"/>
    <col min="18" max="18" width="10" customWidth="1"/>
    <col min="19" max="19" width="12.5703125" customWidth="1"/>
  </cols>
  <sheetData>
    <row r="1" spans="1:6" s="12" customFormat="1" ht="15.75" x14ac:dyDescent="0.25">
      <c r="A1" s="1" t="s">
        <v>124</v>
      </c>
    </row>
    <row r="2" spans="1:6" s="12" customFormat="1" x14ac:dyDescent="0.25"/>
    <row r="3" spans="1:6" ht="30" x14ac:dyDescent="0.25">
      <c r="A3" s="29"/>
      <c r="B3" s="94" t="s">
        <v>123</v>
      </c>
      <c r="C3" s="94" t="s">
        <v>117</v>
      </c>
      <c r="D3" s="95" t="s">
        <v>43</v>
      </c>
      <c r="E3" s="94" t="s">
        <v>118</v>
      </c>
      <c r="F3" s="95" t="s">
        <v>43</v>
      </c>
    </row>
    <row r="4" spans="1:6" ht="30" x14ac:dyDescent="0.25">
      <c r="A4" s="39" t="s">
        <v>44</v>
      </c>
      <c r="B4" s="33">
        <v>594</v>
      </c>
      <c r="C4" s="33">
        <v>77</v>
      </c>
      <c r="D4" s="34">
        <f>C4/B4</f>
        <v>0.12962962962962962</v>
      </c>
      <c r="E4" s="33">
        <f>B4-C4</f>
        <v>517</v>
      </c>
      <c r="F4" s="34">
        <f>E4/B4</f>
        <v>0.87037037037037035</v>
      </c>
    </row>
    <row r="5" spans="1:6" ht="30" x14ac:dyDescent="0.25">
      <c r="A5" s="39" t="s">
        <v>45</v>
      </c>
      <c r="B5" s="33">
        <v>263</v>
      </c>
      <c r="C5" s="33">
        <v>54</v>
      </c>
      <c r="D5" s="34">
        <f t="shared" ref="D5:D6" si="0">C5/B5</f>
        <v>0.20532319391634982</v>
      </c>
      <c r="E5" s="33">
        <f t="shared" ref="E5:E6" si="1">B5-C5</f>
        <v>209</v>
      </c>
      <c r="F5" s="34">
        <f>E5/B5</f>
        <v>0.79467680608365021</v>
      </c>
    </row>
    <row r="6" spans="1:6" x14ac:dyDescent="0.25">
      <c r="A6" s="38" t="s">
        <v>49</v>
      </c>
      <c r="B6" s="33">
        <f>SUM(B4:B5)</f>
        <v>857</v>
      </c>
      <c r="C6" s="33">
        <f>SUM(C4:C5)</f>
        <v>131</v>
      </c>
      <c r="D6" s="34">
        <f t="shared" si="0"/>
        <v>0.1528588098016336</v>
      </c>
      <c r="E6" s="33">
        <f t="shared" si="1"/>
        <v>726</v>
      </c>
      <c r="F6" s="34">
        <f>E6/B6</f>
        <v>0.84714119019836642</v>
      </c>
    </row>
    <row r="7" spans="1:6" s="12" customFormat="1" x14ac:dyDescent="0.25">
      <c r="A7" s="91"/>
      <c r="B7" s="92"/>
      <c r="C7" s="92"/>
      <c r="D7" s="93"/>
      <c r="E7" s="92"/>
      <c r="F7" s="93"/>
    </row>
    <row r="9" spans="1:6" ht="15.75" x14ac:dyDescent="0.25">
      <c r="A9" s="1" t="s">
        <v>126</v>
      </c>
    </row>
    <row r="11" spans="1:6" ht="30" x14ac:dyDescent="0.25">
      <c r="A11" s="29"/>
      <c r="B11" s="94" t="s">
        <v>125</v>
      </c>
      <c r="C11" s="94" t="s">
        <v>117</v>
      </c>
      <c r="D11" s="95" t="s">
        <v>43</v>
      </c>
      <c r="E11" s="94" t="s">
        <v>118</v>
      </c>
      <c r="F11" s="95" t="s">
        <v>43</v>
      </c>
    </row>
    <row r="12" spans="1:6" ht="30" x14ac:dyDescent="0.25">
      <c r="A12" s="39" t="s">
        <v>44</v>
      </c>
      <c r="B12" s="60">
        <v>1371431349</v>
      </c>
      <c r="C12" s="60">
        <v>283309772</v>
      </c>
      <c r="D12" s="34">
        <f>C12/B12</f>
        <v>0.20657962369503921</v>
      </c>
      <c r="E12" s="60">
        <f>B12-C12</f>
        <v>1088121577</v>
      </c>
      <c r="F12" s="34">
        <f>E12/B12</f>
        <v>0.79342037630496076</v>
      </c>
    </row>
    <row r="13" spans="1:6" ht="30" x14ac:dyDescent="0.25">
      <c r="A13" s="39" t="s">
        <v>45</v>
      </c>
      <c r="B13" s="60">
        <v>324489368</v>
      </c>
      <c r="C13" s="60">
        <v>59946406</v>
      </c>
      <c r="D13" s="34">
        <f t="shared" ref="D13:D14" si="2">C13/B13</f>
        <v>0.18474074010338606</v>
      </c>
      <c r="E13" s="60">
        <f>B13-C13</f>
        <v>264542962</v>
      </c>
      <c r="F13" s="34">
        <f>E13/B13</f>
        <v>0.81525925989661396</v>
      </c>
    </row>
    <row r="14" spans="1:6" x14ac:dyDescent="0.25">
      <c r="A14" s="38" t="s">
        <v>49</v>
      </c>
      <c r="B14" s="60">
        <f>SUM(B12:B13)</f>
        <v>1695920717</v>
      </c>
      <c r="C14" s="60">
        <f>SUM(C12:C13)</f>
        <v>343256178</v>
      </c>
      <c r="D14" s="34">
        <f t="shared" si="2"/>
        <v>0.20240107604039606</v>
      </c>
      <c r="E14" s="60">
        <f>B14-C14</f>
        <v>1352664539</v>
      </c>
      <c r="F14" s="34">
        <f>E14/B14</f>
        <v>0.79759892395960397</v>
      </c>
    </row>
    <row r="16" spans="1:6" s="12" customFormat="1" x14ac:dyDescent="0.25"/>
    <row r="17" spans="1:19" s="12" customFormat="1" x14ac:dyDescent="0.25"/>
    <row r="18" spans="1:19" s="12" customFormat="1" x14ac:dyDescent="0.25"/>
    <row r="19" spans="1:19" s="12" customFormat="1" x14ac:dyDescent="0.25"/>
    <row r="20" spans="1:19" s="12" customFormat="1" x14ac:dyDescent="0.25"/>
    <row r="21" spans="1:19" s="12" customFormat="1" x14ac:dyDescent="0.25"/>
    <row r="22" spans="1:19" s="12" customFormat="1" x14ac:dyDescent="0.25"/>
    <row r="23" spans="1:19" s="12" customFormat="1" x14ac:dyDescent="0.25"/>
    <row r="24" spans="1:19" s="12" customFormat="1" x14ac:dyDescent="0.25"/>
    <row r="25" spans="1:19" s="12" customFormat="1" x14ac:dyDescent="0.25"/>
    <row r="26" spans="1:19" s="12" customFormat="1" x14ac:dyDescent="0.25">
      <c r="S26" s="164"/>
    </row>
    <row r="27" spans="1:19" s="12" customFormat="1" x14ac:dyDescent="0.25">
      <c r="S27" s="165"/>
    </row>
    <row r="28" spans="1:19" s="12" customFormat="1" x14ac:dyDescent="0.25">
      <c r="R28" s="164"/>
      <c r="S28" s="165"/>
    </row>
    <row r="29" spans="1:19" s="12" customFormat="1" x14ac:dyDescent="0.25">
      <c r="S29" s="165"/>
    </row>
    <row r="30" spans="1:19" ht="15.75" x14ac:dyDescent="0.25">
      <c r="A30" s="1" t="s">
        <v>128</v>
      </c>
      <c r="S30" s="165"/>
    </row>
    <row r="31" spans="1:19" x14ac:dyDescent="0.25">
      <c r="S31" s="165"/>
    </row>
    <row r="32" spans="1:19" s="12" customFormat="1" x14ac:dyDescent="0.25">
      <c r="A32" s="29"/>
      <c r="B32" s="238" t="s">
        <v>119</v>
      </c>
      <c r="C32" s="239"/>
      <c r="D32" s="239"/>
      <c r="E32" s="240"/>
      <c r="F32" s="238" t="s">
        <v>120</v>
      </c>
      <c r="G32" s="239"/>
      <c r="H32" s="239"/>
      <c r="I32" s="240"/>
      <c r="J32" s="238" t="s">
        <v>121</v>
      </c>
      <c r="K32" s="239"/>
      <c r="L32" s="239"/>
      <c r="M32" s="240"/>
      <c r="N32" s="238" t="s">
        <v>49</v>
      </c>
      <c r="O32" s="239"/>
      <c r="P32" s="239"/>
      <c r="Q32" s="240"/>
      <c r="S32" s="165"/>
    </row>
    <row r="33" spans="1:19" ht="45" x14ac:dyDescent="0.25">
      <c r="A33" s="29"/>
      <c r="B33" s="94" t="s">
        <v>114</v>
      </c>
      <c r="C33" s="94" t="s">
        <v>115</v>
      </c>
      <c r="D33" s="94" t="s">
        <v>116</v>
      </c>
      <c r="E33" s="94" t="s">
        <v>127</v>
      </c>
      <c r="F33" s="94" t="s">
        <v>114</v>
      </c>
      <c r="G33" s="94" t="s">
        <v>115</v>
      </c>
      <c r="H33" s="94" t="s">
        <v>116</v>
      </c>
      <c r="I33" s="94" t="s">
        <v>127</v>
      </c>
      <c r="J33" s="94" t="s">
        <v>114</v>
      </c>
      <c r="K33" s="94" t="s">
        <v>115</v>
      </c>
      <c r="L33" s="94" t="s">
        <v>116</v>
      </c>
      <c r="M33" s="94" t="s">
        <v>127</v>
      </c>
      <c r="N33" s="94" t="s">
        <v>114</v>
      </c>
      <c r="O33" s="94" t="s">
        <v>115</v>
      </c>
      <c r="P33" s="94" t="s">
        <v>116</v>
      </c>
      <c r="Q33" s="94" t="s">
        <v>127</v>
      </c>
      <c r="S33" s="165"/>
    </row>
    <row r="34" spans="1:19" ht="30" x14ac:dyDescent="0.25">
      <c r="A34" s="39" t="s">
        <v>44</v>
      </c>
      <c r="B34" s="33">
        <v>313</v>
      </c>
      <c r="C34" s="33">
        <v>807</v>
      </c>
      <c r="D34" s="33">
        <v>265</v>
      </c>
      <c r="E34" s="60">
        <v>529092789</v>
      </c>
      <c r="F34" s="33">
        <v>14</v>
      </c>
      <c r="G34" s="33">
        <v>14</v>
      </c>
      <c r="H34" s="33">
        <v>0</v>
      </c>
      <c r="I34" s="60">
        <v>134487893</v>
      </c>
      <c r="J34" s="33">
        <v>267</v>
      </c>
      <c r="K34" s="33">
        <v>636</v>
      </c>
      <c r="L34" s="33">
        <v>161</v>
      </c>
      <c r="M34" s="60">
        <v>707850667</v>
      </c>
      <c r="N34" s="33">
        <f>B34+F34+J34</f>
        <v>594</v>
      </c>
      <c r="O34" s="33">
        <f>C34+G34+K34</f>
        <v>1457</v>
      </c>
      <c r="P34" s="33">
        <f>D34+H34+L34</f>
        <v>426</v>
      </c>
      <c r="Q34" s="60">
        <f>E34+I34+M34</f>
        <v>1371431349</v>
      </c>
      <c r="S34" s="165"/>
    </row>
    <row r="35" spans="1:19" ht="30" x14ac:dyDescent="0.25">
      <c r="A35" s="39" t="s">
        <v>45</v>
      </c>
      <c r="B35" s="33">
        <v>149</v>
      </c>
      <c r="C35" s="33">
        <v>530</v>
      </c>
      <c r="D35" s="33">
        <v>278</v>
      </c>
      <c r="E35" s="60">
        <v>93505610</v>
      </c>
      <c r="F35" s="33">
        <v>10</v>
      </c>
      <c r="G35" s="33">
        <v>13</v>
      </c>
      <c r="H35" s="33">
        <v>17</v>
      </c>
      <c r="I35" s="60">
        <v>118018158</v>
      </c>
      <c r="J35" s="33">
        <v>104</v>
      </c>
      <c r="K35" s="33">
        <v>191</v>
      </c>
      <c r="L35" s="33">
        <v>39</v>
      </c>
      <c r="M35" s="60">
        <v>112965600</v>
      </c>
      <c r="N35" s="33">
        <f>B35+F35+J35</f>
        <v>263</v>
      </c>
      <c r="O35" s="33">
        <f t="shared" ref="O35:O36" si="3">C35+G35+K35</f>
        <v>734</v>
      </c>
      <c r="P35" s="33">
        <f t="shared" ref="P35:P36" si="4">D35+H35+L35</f>
        <v>334</v>
      </c>
      <c r="Q35" s="60">
        <f t="shared" ref="Q35:Q36" si="5">E35+I35+M35</f>
        <v>324489368</v>
      </c>
      <c r="S35" s="165"/>
    </row>
    <row r="36" spans="1:19" x14ac:dyDescent="0.25">
      <c r="A36" s="38" t="s">
        <v>49</v>
      </c>
      <c r="B36" s="38">
        <f t="shared" ref="B36:M36" si="6">SUM(B34:B35)</f>
        <v>462</v>
      </c>
      <c r="C36" s="38">
        <f t="shared" si="6"/>
        <v>1337</v>
      </c>
      <c r="D36" s="38">
        <f t="shared" si="6"/>
        <v>543</v>
      </c>
      <c r="E36" s="78">
        <f t="shared" si="6"/>
        <v>622598399</v>
      </c>
      <c r="F36" s="38">
        <f t="shared" si="6"/>
        <v>24</v>
      </c>
      <c r="G36" s="38">
        <f t="shared" si="6"/>
        <v>27</v>
      </c>
      <c r="H36" s="38">
        <f t="shared" si="6"/>
        <v>17</v>
      </c>
      <c r="I36" s="78">
        <f t="shared" si="6"/>
        <v>252506051</v>
      </c>
      <c r="J36" s="38">
        <f t="shared" si="6"/>
        <v>371</v>
      </c>
      <c r="K36" s="38">
        <f t="shared" si="6"/>
        <v>827</v>
      </c>
      <c r="L36" s="38">
        <f t="shared" si="6"/>
        <v>200</v>
      </c>
      <c r="M36" s="78">
        <f t="shared" si="6"/>
        <v>820816267</v>
      </c>
      <c r="N36" s="38">
        <f>B36+F36+J36</f>
        <v>857</v>
      </c>
      <c r="O36" s="38">
        <f t="shared" si="3"/>
        <v>2191</v>
      </c>
      <c r="P36" s="38">
        <f t="shared" si="4"/>
        <v>760</v>
      </c>
      <c r="Q36" s="78">
        <f t="shared" si="5"/>
        <v>1695920717</v>
      </c>
      <c r="S36" s="165"/>
    </row>
    <row r="37" spans="1:19" x14ac:dyDescent="0.25">
      <c r="S37" s="165"/>
    </row>
    <row r="38" spans="1:19" x14ac:dyDescent="0.25">
      <c r="K38" s="29"/>
      <c r="L38" s="96" t="s">
        <v>119</v>
      </c>
      <c r="M38" s="96"/>
      <c r="N38" s="89" t="s">
        <v>120</v>
      </c>
      <c r="O38" s="90"/>
      <c r="P38" s="236" t="s">
        <v>121</v>
      </c>
      <c r="Q38" s="237"/>
      <c r="S38" s="165"/>
    </row>
    <row r="39" spans="1:19" ht="30" x14ac:dyDescent="0.25">
      <c r="K39" s="29"/>
      <c r="L39" s="88" t="s">
        <v>114</v>
      </c>
      <c r="M39" s="32" t="s">
        <v>129</v>
      </c>
      <c r="N39" s="88" t="s">
        <v>114</v>
      </c>
      <c r="O39" s="32" t="s">
        <v>129</v>
      </c>
      <c r="P39" s="88" t="s">
        <v>114</v>
      </c>
      <c r="Q39" s="32" t="s">
        <v>129</v>
      </c>
      <c r="S39" s="165"/>
    </row>
    <row r="40" spans="1:19" ht="30" x14ac:dyDescent="0.25">
      <c r="K40" s="39" t="s">
        <v>44</v>
      </c>
      <c r="L40" s="33">
        <f>B34</f>
        <v>313</v>
      </c>
      <c r="M40" s="70">
        <f>E34/1000000</f>
        <v>529.09278900000004</v>
      </c>
      <c r="N40" s="33">
        <f>F34</f>
        <v>14</v>
      </c>
      <c r="O40" s="70">
        <f>I34/1000000</f>
        <v>134.48789300000001</v>
      </c>
      <c r="P40" s="33">
        <f>J34</f>
        <v>267</v>
      </c>
      <c r="Q40" s="70">
        <f>M34/1000000</f>
        <v>707.85066700000004</v>
      </c>
      <c r="S40" s="165"/>
    </row>
    <row r="41" spans="1:19" ht="30" x14ac:dyDescent="0.25">
      <c r="K41" s="39" t="s">
        <v>45</v>
      </c>
      <c r="L41" s="33">
        <f>B35</f>
        <v>149</v>
      </c>
      <c r="M41" s="70">
        <f>E35/1000000</f>
        <v>93.505610000000004</v>
      </c>
      <c r="N41" s="33">
        <f>F35</f>
        <v>10</v>
      </c>
      <c r="O41" s="70">
        <f>I35/1000000</f>
        <v>118.018158</v>
      </c>
      <c r="P41" s="33">
        <f>J35</f>
        <v>104</v>
      </c>
      <c r="Q41" s="70">
        <f>M35/1000000</f>
        <v>112.96559999999999</v>
      </c>
      <c r="S41" s="165"/>
    </row>
    <row r="42" spans="1:19" x14ac:dyDescent="0.25">
      <c r="S42" s="165"/>
    </row>
    <row r="43" spans="1:19" x14ac:dyDescent="0.25">
      <c r="L43" s="29"/>
      <c r="M43" s="29" t="s">
        <v>119</v>
      </c>
      <c r="N43" s="29" t="s">
        <v>120</v>
      </c>
      <c r="O43" s="29" t="s">
        <v>121</v>
      </c>
      <c r="S43" s="165"/>
    </row>
    <row r="44" spans="1:19" ht="30" x14ac:dyDescent="0.25">
      <c r="L44" s="30" t="s">
        <v>123</v>
      </c>
      <c r="M44" s="33">
        <f>B36</f>
        <v>462</v>
      </c>
      <c r="N44" s="33">
        <f>F36</f>
        <v>24</v>
      </c>
      <c r="O44" s="33">
        <f>J36</f>
        <v>371</v>
      </c>
      <c r="S44" s="165"/>
    </row>
    <row r="45" spans="1:19" x14ac:dyDescent="0.25">
      <c r="S45" s="165"/>
    </row>
    <row r="46" spans="1:19" x14ac:dyDescent="0.25">
      <c r="S46" s="165"/>
    </row>
    <row r="48" spans="1:19" x14ac:dyDescent="0.25">
      <c r="L48" s="29"/>
      <c r="M48" s="29" t="s">
        <v>119</v>
      </c>
      <c r="N48" s="29" t="s">
        <v>120</v>
      </c>
      <c r="O48" s="29" t="s">
        <v>121</v>
      </c>
    </row>
    <row r="49" spans="12:15" ht="60" x14ac:dyDescent="0.25">
      <c r="L49" s="30" t="s">
        <v>122</v>
      </c>
      <c r="M49" s="60">
        <f>E36</f>
        <v>622598399</v>
      </c>
      <c r="N49" s="60">
        <f>I36</f>
        <v>252506051</v>
      </c>
      <c r="O49" s="60">
        <f>M36</f>
        <v>820816267</v>
      </c>
    </row>
    <row r="71" spans="1:9" ht="15.75" x14ac:dyDescent="0.25">
      <c r="A71" s="1" t="s">
        <v>327</v>
      </c>
    </row>
    <row r="73" spans="1:9" s="12" customFormat="1" x14ac:dyDescent="0.25">
      <c r="A73" s="227" t="s">
        <v>325</v>
      </c>
      <c r="B73" s="228" t="s">
        <v>328</v>
      </c>
      <c r="C73" s="228"/>
      <c r="D73" s="228"/>
      <c r="E73" s="228"/>
      <c r="F73" s="229" t="s">
        <v>330</v>
      </c>
      <c r="G73" s="229"/>
      <c r="H73" s="229"/>
      <c r="I73" s="229"/>
    </row>
    <row r="74" spans="1:9" ht="30" customHeight="1" x14ac:dyDescent="0.25">
      <c r="A74" s="227"/>
      <c r="B74" s="150" t="s">
        <v>114</v>
      </c>
      <c r="C74" s="230" t="s">
        <v>326</v>
      </c>
      <c r="D74" s="230"/>
      <c r="E74" s="230"/>
      <c r="F74" s="150" t="s">
        <v>114</v>
      </c>
      <c r="G74" s="230" t="s">
        <v>326</v>
      </c>
      <c r="H74" s="230"/>
      <c r="I74" s="230"/>
    </row>
    <row r="75" spans="1:9" x14ac:dyDescent="0.25">
      <c r="A75" s="38" t="s">
        <v>312</v>
      </c>
      <c r="B75" s="33">
        <v>62</v>
      </c>
      <c r="C75" s="226" t="s">
        <v>338</v>
      </c>
      <c r="D75" s="226"/>
      <c r="E75" s="226"/>
      <c r="F75" s="33">
        <v>21</v>
      </c>
      <c r="G75" s="231" t="s">
        <v>340</v>
      </c>
      <c r="H75" s="231"/>
      <c r="I75" s="231"/>
    </row>
    <row r="76" spans="1:9" ht="30" customHeight="1" x14ac:dyDescent="0.25">
      <c r="A76" s="38" t="s">
        <v>313</v>
      </c>
      <c r="B76" s="33">
        <v>55</v>
      </c>
      <c r="C76" s="235" t="s">
        <v>337</v>
      </c>
      <c r="D76" s="235"/>
      <c r="E76" s="235"/>
      <c r="F76" s="33">
        <v>8</v>
      </c>
      <c r="G76" s="231" t="s">
        <v>341</v>
      </c>
      <c r="H76" s="231"/>
      <c r="I76" s="231"/>
    </row>
    <row r="77" spans="1:9" s="12" customFormat="1" ht="30" customHeight="1" x14ac:dyDescent="0.25">
      <c r="A77" s="38"/>
      <c r="B77" s="33"/>
      <c r="C77" s="232"/>
      <c r="D77" s="233"/>
      <c r="E77" s="234"/>
      <c r="F77" s="33">
        <v>8</v>
      </c>
      <c r="G77" s="216" t="s">
        <v>342</v>
      </c>
      <c r="H77" s="217"/>
      <c r="I77" s="218"/>
    </row>
    <row r="78" spans="1:9" ht="30" customHeight="1" x14ac:dyDescent="0.25">
      <c r="A78" s="38" t="s">
        <v>314</v>
      </c>
      <c r="B78" s="33">
        <v>47</v>
      </c>
      <c r="C78" s="235" t="s">
        <v>335</v>
      </c>
      <c r="D78" s="235"/>
      <c r="E78" s="235"/>
      <c r="F78" s="33">
        <v>7</v>
      </c>
      <c r="G78" s="231" t="s">
        <v>343</v>
      </c>
      <c r="H78" s="231"/>
      <c r="I78" s="231"/>
    </row>
    <row r="79" spans="1:9" s="12" customFormat="1" ht="15" customHeight="1" x14ac:dyDescent="0.25">
      <c r="A79" s="38"/>
      <c r="B79" s="154"/>
      <c r="C79" s="232"/>
      <c r="D79" s="233"/>
      <c r="E79" s="234"/>
      <c r="F79" s="154">
        <v>7</v>
      </c>
      <c r="G79" s="219" t="s">
        <v>344</v>
      </c>
      <c r="H79" s="220"/>
      <c r="I79" s="221"/>
    </row>
    <row r="80" spans="1:9" x14ac:dyDescent="0.25">
      <c r="A80" s="38"/>
      <c r="B80" s="154"/>
      <c r="C80" s="232"/>
      <c r="D80" s="233"/>
      <c r="E80" s="234"/>
      <c r="F80" s="154">
        <v>7</v>
      </c>
      <c r="G80" s="219" t="s">
        <v>345</v>
      </c>
      <c r="H80" s="220"/>
      <c r="I80" s="221"/>
    </row>
    <row r="81" spans="1:9" ht="30" customHeight="1" x14ac:dyDescent="0.25">
      <c r="A81" s="38" t="s">
        <v>315</v>
      </c>
      <c r="B81" s="33">
        <v>42</v>
      </c>
      <c r="C81" s="219" t="s">
        <v>339</v>
      </c>
      <c r="D81" s="220"/>
      <c r="E81" s="221"/>
      <c r="F81" s="33">
        <v>6</v>
      </c>
      <c r="G81" s="216" t="s">
        <v>346</v>
      </c>
      <c r="H81" s="217"/>
      <c r="I81" s="218"/>
    </row>
    <row r="82" spans="1:9" s="12" customFormat="1" ht="30" customHeight="1" x14ac:dyDescent="0.25">
      <c r="A82" s="38"/>
      <c r="B82" s="154"/>
      <c r="C82" s="201"/>
      <c r="D82" s="241"/>
      <c r="E82" s="202"/>
      <c r="F82" s="154">
        <v>6</v>
      </c>
      <c r="G82" s="216" t="s">
        <v>347</v>
      </c>
      <c r="H82" s="217"/>
      <c r="I82" s="218"/>
    </row>
    <row r="83" spans="1:9" ht="30" customHeight="1" x14ac:dyDescent="0.25">
      <c r="A83" s="38"/>
      <c r="B83" s="154"/>
      <c r="C83" s="201"/>
      <c r="D83" s="241"/>
      <c r="E83" s="202"/>
      <c r="F83" s="154">
        <v>6</v>
      </c>
      <c r="G83" s="216" t="s">
        <v>348</v>
      </c>
      <c r="H83" s="217"/>
      <c r="I83" s="218"/>
    </row>
    <row r="84" spans="1:9" ht="30" customHeight="1" x14ac:dyDescent="0.25">
      <c r="A84" s="38"/>
      <c r="B84" s="154"/>
      <c r="C84" s="201"/>
      <c r="D84" s="241"/>
      <c r="E84" s="202"/>
      <c r="F84" s="154">
        <v>6</v>
      </c>
      <c r="G84" s="216" t="s">
        <v>349</v>
      </c>
      <c r="H84" s="217"/>
      <c r="I84" s="218"/>
    </row>
    <row r="85" spans="1:9" x14ac:dyDescent="0.25">
      <c r="A85" s="38"/>
      <c r="B85" s="154"/>
      <c r="C85" s="201"/>
      <c r="D85" s="241"/>
      <c r="E85" s="202"/>
      <c r="F85" s="154">
        <v>6</v>
      </c>
      <c r="G85" s="219" t="s">
        <v>350</v>
      </c>
      <c r="H85" s="220"/>
      <c r="I85" s="221"/>
    </row>
    <row r="86" spans="1:9" x14ac:dyDescent="0.25">
      <c r="A86" s="38" t="s">
        <v>316</v>
      </c>
      <c r="B86" s="33">
        <v>25</v>
      </c>
      <c r="C86" s="226" t="s">
        <v>336</v>
      </c>
      <c r="D86" s="226"/>
      <c r="E86" s="226"/>
      <c r="F86" s="33">
        <v>5</v>
      </c>
      <c r="G86" s="231" t="s">
        <v>351</v>
      </c>
      <c r="H86" s="231"/>
      <c r="I86" s="231"/>
    </row>
    <row r="87" spans="1:9" x14ac:dyDescent="0.25">
      <c r="A87" s="38"/>
      <c r="B87" s="154"/>
      <c r="C87" s="201"/>
      <c r="D87" s="241"/>
      <c r="E87" s="202"/>
      <c r="F87" s="154">
        <v>5</v>
      </c>
      <c r="G87" s="219" t="s">
        <v>352</v>
      </c>
      <c r="H87" s="220"/>
      <c r="I87" s="221"/>
    </row>
    <row r="88" spans="1:9" ht="30" customHeight="1" x14ac:dyDescent="0.25">
      <c r="A88" s="38"/>
      <c r="B88" s="154"/>
      <c r="C88" s="201"/>
      <c r="D88" s="241"/>
      <c r="E88" s="202"/>
      <c r="F88" s="154">
        <v>5</v>
      </c>
      <c r="G88" s="216" t="s">
        <v>353</v>
      </c>
      <c r="H88" s="217"/>
      <c r="I88" s="218"/>
    </row>
    <row r="89" spans="1:9" x14ac:dyDescent="0.25">
      <c r="A89" s="38"/>
      <c r="B89" s="154"/>
      <c r="C89" s="201"/>
      <c r="D89" s="241"/>
      <c r="E89" s="202"/>
      <c r="F89" s="154">
        <v>5</v>
      </c>
      <c r="G89" s="219" t="s">
        <v>340</v>
      </c>
      <c r="H89" s="220"/>
      <c r="I89" s="221"/>
    </row>
    <row r="90" spans="1:9" ht="30" customHeight="1" x14ac:dyDescent="0.25">
      <c r="A90" s="38"/>
      <c r="B90" s="154"/>
      <c r="C90" s="201"/>
      <c r="D90" s="241"/>
      <c r="E90" s="202"/>
      <c r="F90" s="154">
        <v>5</v>
      </c>
      <c r="G90" s="216" t="s">
        <v>354</v>
      </c>
      <c r="H90" s="217"/>
      <c r="I90" s="218"/>
    </row>
    <row r="92" spans="1:9" ht="15.75" x14ac:dyDescent="0.25">
      <c r="A92" s="1" t="s">
        <v>329</v>
      </c>
      <c r="B92" s="12"/>
      <c r="C92" s="12"/>
      <c r="D92" s="12"/>
      <c r="E92" s="12"/>
      <c r="F92" s="12"/>
      <c r="G92" s="12"/>
      <c r="H92" s="12"/>
      <c r="I92" s="12"/>
    </row>
    <row r="93" spans="1:9" s="12" customFormat="1" x14ac:dyDescent="0.25"/>
    <row r="94" spans="1:9" x14ac:dyDescent="0.25">
      <c r="A94" s="227" t="s">
        <v>325</v>
      </c>
      <c r="B94" s="228" t="s">
        <v>328</v>
      </c>
      <c r="C94" s="228"/>
      <c r="D94" s="228"/>
      <c r="E94" s="228"/>
      <c r="F94" s="229" t="s">
        <v>330</v>
      </c>
      <c r="G94" s="229"/>
      <c r="H94" s="229"/>
      <c r="I94" s="229"/>
    </row>
    <row r="95" spans="1:9" ht="60" x14ac:dyDescent="0.25">
      <c r="A95" s="227"/>
      <c r="B95" s="150" t="s">
        <v>253</v>
      </c>
      <c r="C95" s="230" t="s">
        <v>326</v>
      </c>
      <c r="D95" s="230"/>
      <c r="E95" s="230"/>
      <c r="F95" s="150" t="s">
        <v>253</v>
      </c>
      <c r="G95" s="230" t="s">
        <v>326</v>
      </c>
      <c r="H95" s="230"/>
      <c r="I95" s="230"/>
    </row>
    <row r="96" spans="1:9" x14ac:dyDescent="0.25">
      <c r="A96" s="38" t="s">
        <v>312</v>
      </c>
      <c r="B96" s="60">
        <v>413597208</v>
      </c>
      <c r="C96" s="223" t="s">
        <v>339</v>
      </c>
      <c r="D96" s="224"/>
      <c r="E96" s="225"/>
      <c r="F96" s="60">
        <v>41234327</v>
      </c>
      <c r="G96" s="226" t="s">
        <v>340</v>
      </c>
      <c r="H96" s="226"/>
      <c r="I96" s="226"/>
    </row>
    <row r="97" spans="1:9" x14ac:dyDescent="0.25">
      <c r="A97" s="38" t="s">
        <v>313</v>
      </c>
      <c r="B97" s="60">
        <v>194299547</v>
      </c>
      <c r="C97" s="223" t="s">
        <v>355</v>
      </c>
      <c r="D97" s="224"/>
      <c r="E97" s="225"/>
      <c r="F97" s="60">
        <v>40594709</v>
      </c>
      <c r="G97" s="226" t="s">
        <v>357</v>
      </c>
      <c r="H97" s="226"/>
      <c r="I97" s="226"/>
    </row>
    <row r="98" spans="1:9" ht="30" customHeight="1" x14ac:dyDescent="0.25">
      <c r="A98" s="38" t="s">
        <v>314</v>
      </c>
      <c r="B98" s="60">
        <v>114979512</v>
      </c>
      <c r="C98" s="219" t="s">
        <v>336</v>
      </c>
      <c r="D98" s="220"/>
      <c r="E98" s="221"/>
      <c r="F98" s="60">
        <v>25315467</v>
      </c>
      <c r="G98" s="213" t="s">
        <v>347</v>
      </c>
      <c r="H98" s="214"/>
      <c r="I98" s="215"/>
    </row>
    <row r="99" spans="1:9" ht="30" customHeight="1" x14ac:dyDescent="0.25">
      <c r="A99" s="38" t="s">
        <v>315</v>
      </c>
      <c r="B99" s="60">
        <v>89938871</v>
      </c>
      <c r="C99" s="213" t="s">
        <v>335</v>
      </c>
      <c r="D99" s="214"/>
      <c r="E99" s="215"/>
      <c r="F99" s="60">
        <v>20000000</v>
      </c>
      <c r="G99" s="213" t="s">
        <v>358</v>
      </c>
      <c r="H99" s="214"/>
      <c r="I99" s="215"/>
    </row>
    <row r="100" spans="1:9" ht="30" customHeight="1" x14ac:dyDescent="0.25">
      <c r="A100" s="38" t="s">
        <v>316</v>
      </c>
      <c r="B100" s="60">
        <v>77619724</v>
      </c>
      <c r="C100" s="213" t="s">
        <v>356</v>
      </c>
      <c r="D100" s="214"/>
      <c r="E100" s="215"/>
      <c r="F100" s="60">
        <v>18956370</v>
      </c>
      <c r="G100" s="219" t="s">
        <v>359</v>
      </c>
      <c r="H100" s="220"/>
      <c r="I100" s="221"/>
    </row>
    <row r="101" spans="1:9" x14ac:dyDescent="0.25">
      <c r="A101" s="152"/>
      <c r="B101" s="58"/>
      <c r="C101" s="153"/>
      <c r="D101" s="153"/>
      <c r="E101" s="153"/>
      <c r="F101" s="58"/>
      <c r="G101" s="153"/>
      <c r="H101" s="153"/>
      <c r="I101" s="153"/>
    </row>
    <row r="102" spans="1:9" ht="15.75" x14ac:dyDescent="0.25">
      <c r="A102" s="151" t="s">
        <v>332</v>
      </c>
    </row>
    <row r="104" spans="1:9" ht="60" x14ac:dyDescent="0.25">
      <c r="A104" s="155" t="s">
        <v>325</v>
      </c>
      <c r="B104" s="156" t="s">
        <v>253</v>
      </c>
      <c r="C104" s="222" t="s">
        <v>333</v>
      </c>
      <c r="D104" s="222"/>
      <c r="E104" s="222"/>
      <c r="F104" s="222"/>
      <c r="G104" s="222" t="s">
        <v>331</v>
      </c>
      <c r="H104" s="222"/>
      <c r="I104" s="222"/>
    </row>
    <row r="105" spans="1:9" ht="45" customHeight="1" x14ac:dyDescent="0.25">
      <c r="A105" s="157" t="s">
        <v>312</v>
      </c>
      <c r="B105" s="60">
        <v>128000000</v>
      </c>
      <c r="C105" s="213" t="s">
        <v>360</v>
      </c>
      <c r="D105" s="214"/>
      <c r="E105" s="214"/>
      <c r="F105" s="215"/>
      <c r="G105" s="219" t="s">
        <v>339</v>
      </c>
      <c r="H105" s="220"/>
      <c r="I105" s="221"/>
    </row>
    <row r="106" spans="1:9" ht="30" customHeight="1" x14ac:dyDescent="0.25">
      <c r="A106" s="158" t="s">
        <v>313</v>
      </c>
      <c r="B106" s="60">
        <v>88164089</v>
      </c>
      <c r="C106" s="213" t="s">
        <v>361</v>
      </c>
      <c r="D106" s="214"/>
      <c r="E106" s="214"/>
      <c r="F106" s="215"/>
      <c r="G106" s="219" t="s">
        <v>339</v>
      </c>
      <c r="H106" s="220"/>
      <c r="I106" s="221"/>
    </row>
    <row r="107" spans="1:9" ht="30" customHeight="1" x14ac:dyDescent="0.25">
      <c r="A107" s="159" t="s">
        <v>314</v>
      </c>
      <c r="B107" s="60">
        <v>80000000</v>
      </c>
      <c r="C107" s="213" t="s">
        <v>362</v>
      </c>
      <c r="D107" s="214"/>
      <c r="E107" s="214"/>
      <c r="F107" s="215"/>
      <c r="G107" s="219" t="s">
        <v>355</v>
      </c>
      <c r="H107" s="220"/>
      <c r="I107" s="221"/>
    </row>
    <row r="108" spans="1:9" ht="30" customHeight="1" x14ac:dyDescent="0.25">
      <c r="A108" s="160" t="s">
        <v>315</v>
      </c>
      <c r="B108" s="60">
        <v>75000000</v>
      </c>
      <c r="C108" s="219" t="s">
        <v>363</v>
      </c>
      <c r="D108" s="220"/>
      <c r="E108" s="220"/>
      <c r="F108" s="221"/>
      <c r="G108" s="213" t="s">
        <v>356</v>
      </c>
      <c r="H108" s="214"/>
      <c r="I108" s="215"/>
    </row>
    <row r="109" spans="1:9" ht="30" customHeight="1" x14ac:dyDescent="0.25">
      <c r="A109" s="161" t="s">
        <v>316</v>
      </c>
      <c r="B109" s="60">
        <v>53754582</v>
      </c>
      <c r="C109" s="219" t="s">
        <v>364</v>
      </c>
      <c r="D109" s="220"/>
      <c r="E109" s="220"/>
      <c r="F109" s="221"/>
      <c r="G109" s="213" t="s">
        <v>365</v>
      </c>
      <c r="H109" s="214"/>
      <c r="I109" s="215"/>
    </row>
    <row r="111" spans="1:9" ht="15.75" x14ac:dyDescent="0.25">
      <c r="A111" s="151" t="s">
        <v>334</v>
      </c>
      <c r="B111" s="12"/>
      <c r="C111" s="12"/>
      <c r="D111" s="12"/>
      <c r="E111" s="12"/>
      <c r="F111" s="12"/>
      <c r="G111" s="12"/>
      <c r="H111" s="12"/>
      <c r="I111" s="12"/>
    </row>
    <row r="112" spans="1:9" x14ac:dyDescent="0.25">
      <c r="A112" s="12"/>
      <c r="B112" s="12"/>
      <c r="C112" s="12"/>
      <c r="D112" s="12"/>
      <c r="E112" s="12"/>
      <c r="F112" s="12"/>
      <c r="G112" s="12"/>
      <c r="H112" s="12"/>
      <c r="I112" s="12"/>
    </row>
    <row r="113" spans="1:9" ht="60" x14ac:dyDescent="0.25">
      <c r="A113" s="155" t="s">
        <v>325</v>
      </c>
      <c r="B113" s="156" t="s">
        <v>253</v>
      </c>
      <c r="C113" s="222" t="s">
        <v>333</v>
      </c>
      <c r="D113" s="222"/>
      <c r="E113" s="222"/>
      <c r="F113" s="222"/>
      <c r="G113" s="222" t="s">
        <v>331</v>
      </c>
      <c r="H113" s="222"/>
      <c r="I113" s="222"/>
    </row>
    <row r="114" spans="1:9" ht="30" customHeight="1" x14ac:dyDescent="0.25">
      <c r="A114" s="157" t="s">
        <v>312</v>
      </c>
      <c r="B114" s="60">
        <v>26743104</v>
      </c>
      <c r="C114" s="213" t="s">
        <v>366</v>
      </c>
      <c r="D114" s="214"/>
      <c r="E114" s="214"/>
      <c r="F114" s="215"/>
      <c r="G114" s="219" t="s">
        <v>357</v>
      </c>
      <c r="H114" s="220"/>
      <c r="I114" s="221"/>
    </row>
    <row r="115" spans="1:9" ht="30" customHeight="1" x14ac:dyDescent="0.25">
      <c r="A115" s="158" t="s">
        <v>313</v>
      </c>
      <c r="B115" s="60">
        <v>24000000</v>
      </c>
      <c r="C115" s="213" t="s">
        <v>367</v>
      </c>
      <c r="D115" s="214"/>
      <c r="E115" s="214"/>
      <c r="F115" s="215"/>
      <c r="G115" s="219" t="s">
        <v>340</v>
      </c>
      <c r="H115" s="220"/>
      <c r="I115" s="221"/>
    </row>
    <row r="116" spans="1:9" ht="30" customHeight="1" x14ac:dyDescent="0.25">
      <c r="A116" s="159" t="s">
        <v>314</v>
      </c>
      <c r="B116" s="60">
        <v>20000000</v>
      </c>
      <c r="C116" s="213" t="s">
        <v>368</v>
      </c>
      <c r="D116" s="214"/>
      <c r="E116" s="214"/>
      <c r="F116" s="215"/>
      <c r="G116" s="216" t="s">
        <v>358</v>
      </c>
      <c r="H116" s="217"/>
      <c r="I116" s="218"/>
    </row>
    <row r="117" spans="1:9" ht="30" customHeight="1" x14ac:dyDescent="0.25">
      <c r="A117" s="160" t="s">
        <v>315</v>
      </c>
      <c r="B117" s="60">
        <v>17890770</v>
      </c>
      <c r="C117" s="213" t="s">
        <v>369</v>
      </c>
      <c r="D117" s="214"/>
      <c r="E117" s="214"/>
      <c r="F117" s="215"/>
      <c r="G117" s="219" t="s">
        <v>370</v>
      </c>
      <c r="H117" s="220"/>
      <c r="I117" s="221"/>
    </row>
    <row r="118" spans="1:9" ht="30" customHeight="1" x14ac:dyDescent="0.25">
      <c r="A118" s="161" t="s">
        <v>316</v>
      </c>
      <c r="B118" s="60">
        <v>16987017</v>
      </c>
      <c r="C118" s="213" t="s">
        <v>371</v>
      </c>
      <c r="D118" s="214"/>
      <c r="E118" s="214"/>
      <c r="F118" s="215"/>
      <c r="G118" s="219" t="s">
        <v>359</v>
      </c>
      <c r="H118" s="220"/>
      <c r="I118" s="221"/>
    </row>
  </sheetData>
  <mergeCells count="81">
    <mergeCell ref="C82:E82"/>
    <mergeCell ref="G82:I82"/>
    <mergeCell ref="C83:E83"/>
    <mergeCell ref="G83:I83"/>
    <mergeCell ref="C90:E90"/>
    <mergeCell ref="G90:I90"/>
    <mergeCell ref="C89:E89"/>
    <mergeCell ref="G89:I89"/>
    <mergeCell ref="C87:E87"/>
    <mergeCell ref="G87:I87"/>
    <mergeCell ref="C88:E88"/>
    <mergeCell ref="G88:I88"/>
    <mergeCell ref="C84:E84"/>
    <mergeCell ref="G84:I84"/>
    <mergeCell ref="C85:E85"/>
    <mergeCell ref="G85:I85"/>
    <mergeCell ref="C81:E81"/>
    <mergeCell ref="P38:Q38"/>
    <mergeCell ref="B32:E32"/>
    <mergeCell ref="F32:I32"/>
    <mergeCell ref="J32:M32"/>
    <mergeCell ref="N32:Q32"/>
    <mergeCell ref="C79:E79"/>
    <mergeCell ref="G79:I79"/>
    <mergeCell ref="C80:E80"/>
    <mergeCell ref="G80:I80"/>
    <mergeCell ref="C86:E86"/>
    <mergeCell ref="B73:E73"/>
    <mergeCell ref="A73:A74"/>
    <mergeCell ref="F73:I73"/>
    <mergeCell ref="G74:I74"/>
    <mergeCell ref="G75:I75"/>
    <mergeCell ref="G76:I76"/>
    <mergeCell ref="G78:I78"/>
    <mergeCell ref="G81:I81"/>
    <mergeCell ref="G86:I86"/>
    <mergeCell ref="C77:E77"/>
    <mergeCell ref="G77:I77"/>
    <mergeCell ref="C74:E74"/>
    <mergeCell ref="C75:E75"/>
    <mergeCell ref="C76:E76"/>
    <mergeCell ref="C78:E78"/>
    <mergeCell ref="A94:A95"/>
    <mergeCell ref="B94:E94"/>
    <mergeCell ref="F94:I94"/>
    <mergeCell ref="C95:E95"/>
    <mergeCell ref="G95:I95"/>
    <mergeCell ref="C99:E99"/>
    <mergeCell ref="G99:I99"/>
    <mergeCell ref="C100:E100"/>
    <mergeCell ref="G100:I100"/>
    <mergeCell ref="C96:E96"/>
    <mergeCell ref="G96:I96"/>
    <mergeCell ref="C97:E97"/>
    <mergeCell ref="G97:I97"/>
    <mergeCell ref="C98:E98"/>
    <mergeCell ref="G98:I98"/>
    <mergeCell ref="G109:I109"/>
    <mergeCell ref="C104:F104"/>
    <mergeCell ref="G104:I104"/>
    <mergeCell ref="C105:F105"/>
    <mergeCell ref="C107:F107"/>
    <mergeCell ref="C106:F106"/>
    <mergeCell ref="C109:F109"/>
    <mergeCell ref="C108:F108"/>
    <mergeCell ref="G105:I105"/>
    <mergeCell ref="G106:I106"/>
    <mergeCell ref="G107:I107"/>
    <mergeCell ref="G108:I108"/>
    <mergeCell ref="C113:F113"/>
    <mergeCell ref="G113:I113"/>
    <mergeCell ref="C114:F114"/>
    <mergeCell ref="G114:I114"/>
    <mergeCell ref="C115:F115"/>
    <mergeCell ref="G115:I115"/>
    <mergeCell ref="C116:F116"/>
    <mergeCell ref="G116:I116"/>
    <mergeCell ref="C117:F117"/>
    <mergeCell ref="G117:I117"/>
    <mergeCell ref="C118:F118"/>
    <mergeCell ref="G118:I11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workbookViewId="0">
      <selection activeCell="I12" sqref="I12"/>
    </sheetView>
  </sheetViews>
  <sheetFormatPr defaultRowHeight="15" x14ac:dyDescent="0.25"/>
  <cols>
    <col min="1" max="1" width="11.28515625" customWidth="1"/>
    <col min="2" max="2" width="12.85546875" style="12" customWidth="1"/>
    <col min="3" max="3" width="12.42578125" customWidth="1"/>
    <col min="4" max="4" width="10.28515625" customWidth="1"/>
    <col min="5" max="5" width="12.42578125" customWidth="1"/>
    <col min="6" max="6" width="10.85546875" bestFit="1" customWidth="1"/>
    <col min="7" max="7" width="12.28515625" customWidth="1"/>
    <col min="8" max="8" width="10.85546875" customWidth="1"/>
    <col min="9" max="9" width="12.5703125" customWidth="1"/>
    <col min="10" max="10" width="11.28515625" customWidth="1"/>
    <col min="11" max="11" width="12.42578125" customWidth="1"/>
    <col min="12" max="12" width="10.42578125" customWidth="1"/>
    <col min="13" max="13" width="12.42578125" customWidth="1"/>
    <col min="14" max="14" width="11.5703125" customWidth="1"/>
    <col min="15" max="15" width="12.5703125" customWidth="1"/>
    <col min="16" max="16" width="12.28515625" customWidth="1"/>
    <col min="17" max="17" width="20.140625" customWidth="1"/>
    <col min="18" max="18" width="9.85546875" customWidth="1"/>
    <col min="19" max="19" width="12.42578125" customWidth="1"/>
  </cols>
  <sheetData>
    <row r="1" spans="1:10" s="12" customFormat="1" ht="15.75" x14ac:dyDescent="0.25">
      <c r="A1" s="1" t="s">
        <v>137</v>
      </c>
    </row>
    <row r="3" spans="1:10" ht="45" customHeight="1" x14ac:dyDescent="0.25">
      <c r="A3" s="97"/>
      <c r="B3" s="98"/>
      <c r="C3" s="102" t="s">
        <v>130</v>
      </c>
      <c r="D3" s="102" t="s">
        <v>131</v>
      </c>
      <c r="E3" s="102" t="s">
        <v>132</v>
      </c>
      <c r="F3" s="102" t="s">
        <v>136</v>
      </c>
      <c r="G3" s="102" t="s">
        <v>134</v>
      </c>
      <c r="H3" s="102" t="s">
        <v>135</v>
      </c>
      <c r="I3" s="102" t="s">
        <v>133</v>
      </c>
    </row>
    <row r="4" spans="1:10" ht="30" x14ac:dyDescent="0.25">
      <c r="A4" s="230" t="s">
        <v>44</v>
      </c>
      <c r="B4" s="30" t="s">
        <v>114</v>
      </c>
      <c r="C4" s="33">
        <v>469</v>
      </c>
      <c r="D4" s="33">
        <v>13</v>
      </c>
      <c r="E4" s="33">
        <v>8</v>
      </c>
      <c r="F4" s="33">
        <v>102</v>
      </c>
      <c r="G4" s="33">
        <v>1</v>
      </c>
      <c r="H4" s="33">
        <v>0</v>
      </c>
      <c r="I4" s="33">
        <v>1</v>
      </c>
    </row>
    <row r="5" spans="1:10" ht="15" customHeight="1" x14ac:dyDescent="0.25">
      <c r="A5" s="230"/>
      <c r="B5" s="30" t="s">
        <v>115</v>
      </c>
      <c r="C5" s="60">
        <v>1299</v>
      </c>
      <c r="D5" s="33">
        <v>21</v>
      </c>
      <c r="E5" s="33">
        <v>12</v>
      </c>
      <c r="F5" s="33">
        <v>118</v>
      </c>
      <c r="G5" s="33">
        <v>6</v>
      </c>
      <c r="H5" s="33">
        <v>0</v>
      </c>
      <c r="I5" s="33">
        <v>1</v>
      </c>
      <c r="J5" s="13"/>
    </row>
    <row r="6" spans="1:10" ht="45" x14ac:dyDescent="0.25">
      <c r="A6" s="230"/>
      <c r="B6" s="30" t="s">
        <v>116</v>
      </c>
      <c r="C6" s="33">
        <v>409</v>
      </c>
      <c r="D6" s="33">
        <v>2</v>
      </c>
      <c r="E6" s="33">
        <v>0</v>
      </c>
      <c r="F6" s="33">
        <v>15</v>
      </c>
      <c r="G6" s="33">
        <v>0</v>
      </c>
      <c r="H6" s="33">
        <v>0</v>
      </c>
      <c r="I6" s="33">
        <v>0</v>
      </c>
    </row>
    <row r="7" spans="1:10" ht="45" customHeight="1" x14ac:dyDescent="0.25">
      <c r="A7" s="230"/>
      <c r="B7" s="30" t="s">
        <v>127</v>
      </c>
      <c r="C7" s="60">
        <v>1223286127</v>
      </c>
      <c r="D7" s="60">
        <v>19730181</v>
      </c>
      <c r="E7" s="60">
        <v>9086464</v>
      </c>
      <c r="F7" s="60">
        <v>93553086</v>
      </c>
      <c r="G7" s="60">
        <v>150000</v>
      </c>
      <c r="H7" s="33">
        <v>0</v>
      </c>
      <c r="I7" s="60">
        <v>25625491</v>
      </c>
    </row>
    <row r="8" spans="1:10" ht="30" x14ac:dyDescent="0.25">
      <c r="A8" s="230" t="s">
        <v>45</v>
      </c>
      <c r="B8" s="30" t="s">
        <v>114</v>
      </c>
      <c r="C8" s="33">
        <v>233</v>
      </c>
      <c r="D8" s="33">
        <v>5</v>
      </c>
      <c r="E8" s="33">
        <v>1</v>
      </c>
      <c r="F8" s="33">
        <v>24</v>
      </c>
      <c r="G8" s="33">
        <v>0</v>
      </c>
      <c r="H8" s="33">
        <v>0</v>
      </c>
      <c r="I8" s="33">
        <v>0</v>
      </c>
    </row>
    <row r="9" spans="1:10" ht="15" customHeight="1" x14ac:dyDescent="0.25">
      <c r="A9" s="230"/>
      <c r="B9" s="30" t="s">
        <v>115</v>
      </c>
      <c r="C9" s="33">
        <v>694</v>
      </c>
      <c r="D9" s="33">
        <v>5</v>
      </c>
      <c r="E9" s="33">
        <v>5</v>
      </c>
      <c r="F9" s="33">
        <v>30</v>
      </c>
      <c r="G9" s="33">
        <v>0</v>
      </c>
      <c r="H9" s="33">
        <v>0</v>
      </c>
      <c r="I9" s="33">
        <v>0</v>
      </c>
      <c r="J9" s="101"/>
    </row>
    <row r="10" spans="1:10" ht="45" x14ac:dyDescent="0.25">
      <c r="A10" s="230"/>
      <c r="B10" s="30" t="s">
        <v>116</v>
      </c>
      <c r="C10" s="33">
        <v>333</v>
      </c>
      <c r="D10" s="33">
        <v>0</v>
      </c>
      <c r="E10" s="33">
        <v>0</v>
      </c>
      <c r="F10" s="33">
        <v>1</v>
      </c>
      <c r="G10" s="33">
        <v>0</v>
      </c>
      <c r="H10" s="33">
        <v>0</v>
      </c>
      <c r="I10" s="33">
        <v>0</v>
      </c>
    </row>
    <row r="11" spans="1:10" ht="45" x14ac:dyDescent="0.25">
      <c r="A11" s="230"/>
      <c r="B11" s="30" t="s">
        <v>127</v>
      </c>
      <c r="C11" s="60">
        <v>283424390</v>
      </c>
      <c r="D11" s="60">
        <v>30828344</v>
      </c>
      <c r="E11" s="60">
        <v>1222333</v>
      </c>
      <c r="F11" s="60">
        <v>9014301</v>
      </c>
      <c r="G11" s="33">
        <v>0</v>
      </c>
      <c r="H11" s="33">
        <v>0</v>
      </c>
      <c r="I11" s="33">
        <v>0</v>
      </c>
    </row>
    <row r="12" spans="1:10" ht="30" x14ac:dyDescent="0.25">
      <c r="A12" s="230" t="s">
        <v>49</v>
      </c>
      <c r="B12" s="30" t="s">
        <v>114</v>
      </c>
      <c r="C12" s="33">
        <f t="shared" ref="C12:I13" si="0">C4+C8</f>
        <v>702</v>
      </c>
      <c r="D12" s="33">
        <f t="shared" si="0"/>
        <v>18</v>
      </c>
      <c r="E12" s="33">
        <f t="shared" si="0"/>
        <v>9</v>
      </c>
      <c r="F12" s="33">
        <f t="shared" si="0"/>
        <v>126</v>
      </c>
      <c r="G12" s="33">
        <f t="shared" si="0"/>
        <v>1</v>
      </c>
      <c r="H12" s="33">
        <f t="shared" si="0"/>
        <v>0</v>
      </c>
      <c r="I12" s="33">
        <f t="shared" si="0"/>
        <v>1</v>
      </c>
      <c r="J12" s="99"/>
    </row>
    <row r="13" spans="1:10" ht="15" customHeight="1" x14ac:dyDescent="0.25">
      <c r="A13" s="230"/>
      <c r="B13" s="30" t="s">
        <v>115</v>
      </c>
      <c r="C13" s="60">
        <f t="shared" si="0"/>
        <v>1993</v>
      </c>
      <c r="D13" s="33">
        <f t="shared" si="0"/>
        <v>26</v>
      </c>
      <c r="E13" s="33">
        <f t="shared" si="0"/>
        <v>17</v>
      </c>
      <c r="F13" s="33">
        <f t="shared" si="0"/>
        <v>148</v>
      </c>
      <c r="G13" s="33">
        <f t="shared" si="0"/>
        <v>6</v>
      </c>
      <c r="H13" s="33">
        <f t="shared" si="0"/>
        <v>0</v>
      </c>
      <c r="I13" s="33">
        <f t="shared" si="0"/>
        <v>1</v>
      </c>
      <c r="J13" s="13"/>
    </row>
    <row r="14" spans="1:10" ht="45" x14ac:dyDescent="0.25">
      <c r="A14" s="230"/>
      <c r="B14" s="30" t="s">
        <v>116</v>
      </c>
      <c r="C14" s="33">
        <f t="shared" ref="C14:I14" si="1">C6+C10</f>
        <v>742</v>
      </c>
      <c r="D14" s="33">
        <f t="shared" si="1"/>
        <v>2</v>
      </c>
      <c r="E14" s="33">
        <f t="shared" si="1"/>
        <v>0</v>
      </c>
      <c r="F14" s="33">
        <f t="shared" si="1"/>
        <v>16</v>
      </c>
      <c r="G14" s="33">
        <f t="shared" si="1"/>
        <v>0</v>
      </c>
      <c r="H14" s="33">
        <f t="shared" si="1"/>
        <v>0</v>
      </c>
      <c r="I14" s="33">
        <f t="shared" si="1"/>
        <v>0</v>
      </c>
    </row>
    <row r="15" spans="1:10" ht="45" x14ac:dyDescent="0.25">
      <c r="A15" s="230"/>
      <c r="B15" s="30" t="s">
        <v>127</v>
      </c>
      <c r="C15" s="60">
        <f t="shared" ref="C15:I15" si="2">C7+C11</f>
        <v>1506710517</v>
      </c>
      <c r="D15" s="60">
        <f t="shared" si="2"/>
        <v>50558525</v>
      </c>
      <c r="E15" s="60">
        <f t="shared" si="2"/>
        <v>10308797</v>
      </c>
      <c r="F15" s="60">
        <f t="shared" si="2"/>
        <v>102567387</v>
      </c>
      <c r="G15" s="60">
        <f t="shared" si="2"/>
        <v>150000</v>
      </c>
      <c r="H15" s="33">
        <f t="shared" si="2"/>
        <v>0</v>
      </c>
      <c r="I15" s="60">
        <f t="shared" si="2"/>
        <v>25625491</v>
      </c>
    </row>
    <row r="17" spans="1:19" s="12" customFormat="1" x14ac:dyDescent="0.25">
      <c r="A17" s="196"/>
      <c r="B17" s="258" t="s">
        <v>44</v>
      </c>
      <c r="C17" s="258"/>
      <c r="D17" s="258"/>
      <c r="E17" s="258"/>
      <c r="F17" s="258"/>
      <c r="G17" s="258"/>
      <c r="H17" s="258" t="s">
        <v>45</v>
      </c>
      <c r="I17" s="258"/>
      <c r="J17" s="258"/>
      <c r="K17" s="258"/>
      <c r="L17" s="258"/>
      <c r="M17" s="258"/>
      <c r="N17" s="258" t="s">
        <v>49</v>
      </c>
      <c r="O17" s="258"/>
      <c r="P17" s="258"/>
      <c r="Q17" s="258"/>
      <c r="R17" s="258"/>
      <c r="S17" s="258"/>
    </row>
    <row r="18" spans="1:19" x14ac:dyDescent="0.25">
      <c r="A18" s="242"/>
      <c r="B18" s="244" t="s">
        <v>119</v>
      </c>
      <c r="C18" s="244"/>
      <c r="D18" s="257" t="s">
        <v>120</v>
      </c>
      <c r="E18" s="257"/>
      <c r="F18" s="243" t="s">
        <v>121</v>
      </c>
      <c r="G18" s="243"/>
      <c r="H18" s="244" t="s">
        <v>119</v>
      </c>
      <c r="I18" s="244"/>
      <c r="J18" s="257" t="s">
        <v>120</v>
      </c>
      <c r="K18" s="257"/>
      <c r="L18" s="243" t="s">
        <v>121</v>
      </c>
      <c r="M18" s="243"/>
      <c r="N18" s="244" t="s">
        <v>119</v>
      </c>
      <c r="O18" s="244"/>
      <c r="P18" s="257" t="s">
        <v>120</v>
      </c>
      <c r="Q18" s="257"/>
      <c r="R18" s="243" t="s">
        <v>121</v>
      </c>
      <c r="S18" s="243"/>
    </row>
    <row r="19" spans="1:19" ht="45" x14ac:dyDescent="0.25">
      <c r="A19" s="197"/>
      <c r="B19" s="100" t="s">
        <v>114</v>
      </c>
      <c r="C19" s="100" t="s">
        <v>127</v>
      </c>
      <c r="D19" s="100" t="s">
        <v>114</v>
      </c>
      <c r="E19" s="100" t="s">
        <v>127</v>
      </c>
      <c r="F19" s="100" t="s">
        <v>114</v>
      </c>
      <c r="G19" s="100" t="s">
        <v>127</v>
      </c>
      <c r="H19" s="100" t="s">
        <v>114</v>
      </c>
      <c r="I19" s="100" t="s">
        <v>127</v>
      </c>
      <c r="J19" s="100" t="s">
        <v>114</v>
      </c>
      <c r="K19" s="100" t="s">
        <v>127</v>
      </c>
      <c r="L19" s="100" t="s">
        <v>114</v>
      </c>
      <c r="M19" s="100" t="s">
        <v>127</v>
      </c>
      <c r="N19" s="100" t="s">
        <v>114</v>
      </c>
      <c r="O19" s="100" t="s">
        <v>127</v>
      </c>
      <c r="P19" s="100" t="s">
        <v>114</v>
      </c>
      <c r="Q19" s="100" t="s">
        <v>127</v>
      </c>
      <c r="R19" s="100" t="s">
        <v>114</v>
      </c>
      <c r="S19" s="100" t="s">
        <v>127</v>
      </c>
    </row>
    <row r="20" spans="1:19" ht="30" x14ac:dyDescent="0.25">
      <c r="A20" s="102" t="s">
        <v>130</v>
      </c>
      <c r="B20" s="33">
        <v>253</v>
      </c>
      <c r="C20" s="60">
        <v>461769654</v>
      </c>
      <c r="D20" s="33">
        <v>13</v>
      </c>
      <c r="E20" s="60">
        <v>126631860</v>
      </c>
      <c r="F20" s="33">
        <v>203</v>
      </c>
      <c r="G20" s="60">
        <v>634884613</v>
      </c>
      <c r="H20" s="33">
        <v>135</v>
      </c>
      <c r="I20" s="60">
        <v>87342854</v>
      </c>
      <c r="J20" s="33">
        <v>7</v>
      </c>
      <c r="K20" s="60">
        <v>88003426</v>
      </c>
      <c r="L20" s="33">
        <v>91</v>
      </c>
      <c r="M20" s="60">
        <v>108078110</v>
      </c>
      <c r="N20" s="33">
        <f t="shared" ref="N20:S20" si="3">B20+H20</f>
        <v>388</v>
      </c>
      <c r="O20" s="60">
        <f t="shared" si="3"/>
        <v>549112508</v>
      </c>
      <c r="P20" s="33">
        <f t="shared" si="3"/>
        <v>20</v>
      </c>
      <c r="Q20" s="60">
        <f t="shared" si="3"/>
        <v>214635286</v>
      </c>
      <c r="R20" s="33">
        <f t="shared" si="3"/>
        <v>294</v>
      </c>
      <c r="S20" s="60">
        <f t="shared" si="3"/>
        <v>742962723</v>
      </c>
    </row>
    <row r="21" spans="1:19" ht="30" x14ac:dyDescent="0.25">
      <c r="A21" s="102" t="s">
        <v>131</v>
      </c>
      <c r="B21" s="33">
        <v>5</v>
      </c>
      <c r="C21" s="60">
        <v>14407748</v>
      </c>
      <c r="D21" s="33">
        <v>0</v>
      </c>
      <c r="E21" s="33">
        <v>0</v>
      </c>
      <c r="F21" s="33">
        <v>8</v>
      </c>
      <c r="G21" s="60">
        <v>5322433</v>
      </c>
      <c r="H21" s="33">
        <v>1</v>
      </c>
      <c r="I21" s="60">
        <v>489600</v>
      </c>
      <c r="J21" s="33">
        <v>3</v>
      </c>
      <c r="K21" s="60">
        <v>30014732</v>
      </c>
      <c r="L21" s="33">
        <v>1</v>
      </c>
      <c r="M21" s="60">
        <v>324012</v>
      </c>
      <c r="N21" s="33">
        <f t="shared" ref="N21:N26" si="4">B21+H21</f>
        <v>6</v>
      </c>
      <c r="O21" s="60">
        <f t="shared" ref="O21:O26" si="5">C21+I21</f>
        <v>14897348</v>
      </c>
      <c r="P21" s="33">
        <f t="shared" ref="P21:P26" si="6">D21+J21</f>
        <v>3</v>
      </c>
      <c r="Q21" s="60">
        <f t="shared" ref="Q21:Q26" si="7">E21+K21</f>
        <v>30014732</v>
      </c>
      <c r="R21" s="33">
        <f t="shared" ref="R21:R26" si="8">F21+L21</f>
        <v>9</v>
      </c>
      <c r="S21" s="60">
        <f t="shared" ref="S21:S26" si="9">G21+M21</f>
        <v>5646445</v>
      </c>
    </row>
    <row r="22" spans="1:19" ht="45" x14ac:dyDescent="0.25">
      <c r="A22" s="102" t="s">
        <v>132</v>
      </c>
      <c r="B22" s="33">
        <v>5</v>
      </c>
      <c r="C22" s="60">
        <v>7988406</v>
      </c>
      <c r="D22" s="33">
        <v>0</v>
      </c>
      <c r="E22" s="33">
        <v>0</v>
      </c>
      <c r="F22" s="33">
        <v>3</v>
      </c>
      <c r="G22" s="60">
        <v>1098058</v>
      </c>
      <c r="H22" s="33">
        <v>0</v>
      </c>
      <c r="I22" s="33">
        <v>0</v>
      </c>
      <c r="J22" s="33">
        <v>0</v>
      </c>
      <c r="K22" s="33">
        <v>0</v>
      </c>
      <c r="L22" s="33">
        <v>1</v>
      </c>
      <c r="M22" s="60">
        <v>1222333</v>
      </c>
      <c r="N22" s="33">
        <f t="shared" si="4"/>
        <v>5</v>
      </c>
      <c r="O22" s="60">
        <f t="shared" si="5"/>
        <v>7988406</v>
      </c>
      <c r="P22" s="33">
        <f t="shared" si="6"/>
        <v>0</v>
      </c>
      <c r="Q22" s="60">
        <f t="shared" si="7"/>
        <v>0</v>
      </c>
      <c r="R22" s="33">
        <f t="shared" si="8"/>
        <v>4</v>
      </c>
      <c r="S22" s="60">
        <f t="shared" si="9"/>
        <v>2320391</v>
      </c>
    </row>
    <row r="23" spans="1:19" ht="30" x14ac:dyDescent="0.25">
      <c r="A23" s="102" t="s">
        <v>136</v>
      </c>
      <c r="B23" s="33">
        <v>50</v>
      </c>
      <c r="C23" s="60">
        <v>44926981</v>
      </c>
      <c r="D23" s="33">
        <v>1</v>
      </c>
      <c r="E23" s="60">
        <v>7856033</v>
      </c>
      <c r="F23" s="33">
        <v>51</v>
      </c>
      <c r="G23" s="60">
        <v>40770072</v>
      </c>
      <c r="H23" s="33">
        <v>13</v>
      </c>
      <c r="I23" s="60">
        <v>5673156</v>
      </c>
      <c r="J23" s="33">
        <v>0</v>
      </c>
      <c r="K23" s="33">
        <v>0</v>
      </c>
      <c r="L23" s="33">
        <v>11</v>
      </c>
      <c r="M23" s="60">
        <v>3341145</v>
      </c>
      <c r="N23" s="33">
        <f t="shared" si="4"/>
        <v>63</v>
      </c>
      <c r="O23" s="60">
        <f t="shared" si="5"/>
        <v>50600137</v>
      </c>
      <c r="P23" s="33">
        <f t="shared" si="6"/>
        <v>1</v>
      </c>
      <c r="Q23" s="60">
        <f t="shared" si="7"/>
        <v>7856033</v>
      </c>
      <c r="R23" s="33">
        <f t="shared" si="8"/>
        <v>62</v>
      </c>
      <c r="S23" s="60">
        <f t="shared" si="9"/>
        <v>44111217</v>
      </c>
    </row>
    <row r="24" spans="1:19" ht="30" x14ac:dyDescent="0.25">
      <c r="A24" s="102" t="s">
        <v>134</v>
      </c>
      <c r="B24" s="33">
        <v>0</v>
      </c>
      <c r="C24" s="33">
        <v>0</v>
      </c>
      <c r="D24" s="33">
        <v>0</v>
      </c>
      <c r="E24" s="33">
        <v>0</v>
      </c>
      <c r="F24" s="33">
        <v>1</v>
      </c>
      <c r="G24" s="60">
        <v>150000</v>
      </c>
      <c r="H24" s="33">
        <v>0</v>
      </c>
      <c r="I24" s="33">
        <v>0</v>
      </c>
      <c r="J24" s="33">
        <v>0</v>
      </c>
      <c r="K24" s="33">
        <v>0</v>
      </c>
      <c r="L24" s="33">
        <v>0</v>
      </c>
      <c r="M24" s="33">
        <v>0</v>
      </c>
      <c r="N24" s="33">
        <f t="shared" si="4"/>
        <v>0</v>
      </c>
      <c r="O24" s="60">
        <f t="shared" si="5"/>
        <v>0</v>
      </c>
      <c r="P24" s="33">
        <f t="shared" si="6"/>
        <v>0</v>
      </c>
      <c r="Q24" s="60">
        <f t="shared" si="7"/>
        <v>0</v>
      </c>
      <c r="R24" s="33">
        <f t="shared" si="8"/>
        <v>1</v>
      </c>
      <c r="S24" s="60">
        <f t="shared" si="9"/>
        <v>150000</v>
      </c>
    </row>
    <row r="25" spans="1:19" ht="45" x14ac:dyDescent="0.25">
      <c r="A25" s="102" t="s">
        <v>135</v>
      </c>
      <c r="B25" s="33">
        <v>0</v>
      </c>
      <c r="C25" s="33">
        <v>0</v>
      </c>
      <c r="D25" s="33">
        <v>0</v>
      </c>
      <c r="E25" s="33">
        <v>0</v>
      </c>
      <c r="F25" s="33">
        <v>0</v>
      </c>
      <c r="G25" s="33">
        <v>0</v>
      </c>
      <c r="H25" s="33">
        <v>0</v>
      </c>
      <c r="I25" s="33">
        <v>0</v>
      </c>
      <c r="J25" s="33">
        <v>0</v>
      </c>
      <c r="K25" s="33">
        <v>0</v>
      </c>
      <c r="L25" s="33">
        <v>0</v>
      </c>
      <c r="M25" s="33">
        <v>0</v>
      </c>
      <c r="N25" s="33">
        <f t="shared" si="4"/>
        <v>0</v>
      </c>
      <c r="O25" s="60">
        <f t="shared" si="5"/>
        <v>0</v>
      </c>
      <c r="P25" s="33">
        <f t="shared" si="6"/>
        <v>0</v>
      </c>
      <c r="Q25" s="60">
        <f t="shared" si="7"/>
        <v>0</v>
      </c>
      <c r="R25" s="33">
        <f t="shared" si="8"/>
        <v>0</v>
      </c>
      <c r="S25" s="60">
        <f t="shared" si="9"/>
        <v>0</v>
      </c>
    </row>
    <row r="26" spans="1:19" ht="30" x14ac:dyDescent="0.25">
      <c r="A26" s="102" t="s">
        <v>133</v>
      </c>
      <c r="B26" s="33">
        <v>0</v>
      </c>
      <c r="C26" s="33">
        <v>0</v>
      </c>
      <c r="D26" s="33">
        <v>0</v>
      </c>
      <c r="E26" s="33">
        <v>0</v>
      </c>
      <c r="F26" s="33">
        <v>1</v>
      </c>
      <c r="G26" s="60">
        <v>25625491</v>
      </c>
      <c r="H26" s="33">
        <v>0</v>
      </c>
      <c r="I26" s="33">
        <v>0</v>
      </c>
      <c r="J26" s="33">
        <v>0</v>
      </c>
      <c r="K26" s="33">
        <v>0</v>
      </c>
      <c r="L26" s="33">
        <v>0</v>
      </c>
      <c r="M26" s="33">
        <v>0</v>
      </c>
      <c r="N26" s="33">
        <f t="shared" si="4"/>
        <v>0</v>
      </c>
      <c r="O26" s="60">
        <f t="shared" si="5"/>
        <v>0</v>
      </c>
      <c r="P26" s="33">
        <f t="shared" si="6"/>
        <v>0</v>
      </c>
      <c r="Q26" s="60">
        <f t="shared" si="7"/>
        <v>0</v>
      </c>
      <c r="R26" s="33">
        <f t="shared" si="8"/>
        <v>1</v>
      </c>
      <c r="S26" s="60">
        <f t="shared" si="9"/>
        <v>25625491</v>
      </c>
    </row>
    <row r="27" spans="1:19" s="12" customFormat="1" x14ac:dyDescent="0.25">
      <c r="A27" s="107"/>
      <c r="B27" s="92"/>
      <c r="C27" s="108"/>
      <c r="D27" s="92"/>
      <c r="E27" s="108"/>
      <c r="F27" s="92"/>
      <c r="G27" s="108"/>
      <c r="H27" s="92"/>
      <c r="I27" s="108"/>
      <c r="J27" s="92"/>
      <c r="K27" s="108"/>
      <c r="L27" s="92"/>
      <c r="M27" s="108"/>
      <c r="N27" s="92"/>
      <c r="O27" s="92"/>
      <c r="P27" s="92"/>
      <c r="Q27" s="92"/>
      <c r="R27" s="92"/>
      <c r="S27" s="92"/>
    </row>
    <row r="28" spans="1:19" x14ac:dyDescent="0.25">
      <c r="N28" s="99"/>
      <c r="O28" s="58"/>
      <c r="P28" s="99"/>
      <c r="Q28" s="58"/>
      <c r="R28" s="99"/>
    </row>
    <row r="29" spans="1:19" x14ac:dyDescent="0.25">
      <c r="K29" s="29"/>
      <c r="L29" s="29" t="s">
        <v>119</v>
      </c>
      <c r="M29" s="29" t="s">
        <v>120</v>
      </c>
      <c r="N29" s="29" t="s">
        <v>121</v>
      </c>
      <c r="O29" s="109" t="s">
        <v>49</v>
      </c>
    </row>
    <row r="30" spans="1:19" ht="30" x14ac:dyDescent="0.25">
      <c r="K30" s="88" t="s">
        <v>130</v>
      </c>
      <c r="L30" s="33">
        <f t="shared" ref="L30:L36" si="10">N20</f>
        <v>388</v>
      </c>
      <c r="M30" s="33">
        <f>P20</f>
        <v>20</v>
      </c>
      <c r="N30" s="33">
        <f>R20</f>
        <v>294</v>
      </c>
      <c r="O30" s="33">
        <f>L30+M30+N30</f>
        <v>702</v>
      </c>
    </row>
    <row r="31" spans="1:19" ht="30" x14ac:dyDescent="0.25">
      <c r="K31" s="88" t="s">
        <v>131</v>
      </c>
      <c r="L31" s="33">
        <f t="shared" si="10"/>
        <v>6</v>
      </c>
      <c r="M31" s="33">
        <f t="shared" ref="M31:M36" si="11">P21</f>
        <v>3</v>
      </c>
      <c r="N31" s="33">
        <f t="shared" ref="N31:N36" si="12">R21</f>
        <v>9</v>
      </c>
      <c r="O31" s="33">
        <f t="shared" ref="O31:O36" si="13">L31+M31+N31</f>
        <v>18</v>
      </c>
    </row>
    <row r="32" spans="1:19" ht="45" x14ac:dyDescent="0.25">
      <c r="K32" s="88" t="s">
        <v>132</v>
      </c>
      <c r="L32" s="33">
        <f t="shared" si="10"/>
        <v>5</v>
      </c>
      <c r="M32" s="33">
        <f t="shared" si="11"/>
        <v>0</v>
      </c>
      <c r="N32" s="33">
        <f t="shared" si="12"/>
        <v>4</v>
      </c>
      <c r="O32" s="33">
        <f t="shared" si="13"/>
        <v>9</v>
      </c>
    </row>
    <row r="33" spans="1:19" ht="30" x14ac:dyDescent="0.25">
      <c r="K33" s="88" t="s">
        <v>136</v>
      </c>
      <c r="L33" s="33">
        <f t="shared" si="10"/>
        <v>63</v>
      </c>
      <c r="M33" s="33">
        <f t="shared" si="11"/>
        <v>1</v>
      </c>
      <c r="N33" s="33">
        <f t="shared" si="12"/>
        <v>62</v>
      </c>
      <c r="O33" s="33">
        <f t="shared" si="13"/>
        <v>126</v>
      </c>
    </row>
    <row r="34" spans="1:19" ht="30" x14ac:dyDescent="0.25">
      <c r="K34" s="88" t="s">
        <v>134</v>
      </c>
      <c r="L34" s="33">
        <f t="shared" si="10"/>
        <v>0</v>
      </c>
      <c r="M34" s="33">
        <f t="shared" si="11"/>
        <v>0</v>
      </c>
      <c r="N34" s="33">
        <f t="shared" si="12"/>
        <v>1</v>
      </c>
      <c r="O34" s="33">
        <f t="shared" si="13"/>
        <v>1</v>
      </c>
    </row>
    <row r="35" spans="1:19" ht="45" x14ac:dyDescent="0.25">
      <c r="K35" s="88" t="s">
        <v>135</v>
      </c>
      <c r="L35" s="33">
        <f t="shared" si="10"/>
        <v>0</v>
      </c>
      <c r="M35" s="33">
        <f t="shared" si="11"/>
        <v>0</v>
      </c>
      <c r="N35" s="33">
        <f t="shared" si="12"/>
        <v>0</v>
      </c>
      <c r="O35" s="33">
        <f t="shared" si="13"/>
        <v>0</v>
      </c>
    </row>
    <row r="36" spans="1:19" ht="30" x14ac:dyDescent="0.25">
      <c r="K36" s="88" t="s">
        <v>133</v>
      </c>
      <c r="L36" s="33">
        <f t="shared" si="10"/>
        <v>0</v>
      </c>
      <c r="M36" s="33">
        <f t="shared" si="11"/>
        <v>0</v>
      </c>
      <c r="N36" s="33">
        <f t="shared" si="12"/>
        <v>1</v>
      </c>
      <c r="O36" s="33">
        <f t="shared" si="13"/>
        <v>1</v>
      </c>
    </row>
    <row r="37" spans="1:19" s="12" customFormat="1" x14ac:dyDescent="0.25">
      <c r="K37" s="107"/>
      <c r="L37" s="92"/>
      <c r="M37" s="92"/>
      <c r="N37" s="92"/>
    </row>
    <row r="38" spans="1:19" s="12" customFormat="1" x14ac:dyDescent="0.25">
      <c r="K38" s="107"/>
      <c r="L38" s="92"/>
      <c r="M38" s="92"/>
      <c r="N38" s="92"/>
    </row>
    <row r="39" spans="1:19" s="12" customFormat="1" x14ac:dyDescent="0.25">
      <c r="K39" s="107"/>
      <c r="L39" s="92"/>
      <c r="M39" s="92"/>
      <c r="N39" s="92"/>
    </row>
    <row r="40" spans="1:19" ht="15.75" x14ac:dyDescent="0.25">
      <c r="A40" s="1" t="s">
        <v>303</v>
      </c>
    </row>
    <row r="41" spans="1:19" s="12" customFormat="1" ht="15.75" x14ac:dyDescent="0.25">
      <c r="A41" s="1"/>
    </row>
    <row r="42" spans="1:19" s="12" customFormat="1" ht="15.75" customHeight="1" x14ac:dyDescent="0.25">
      <c r="A42" s="249" t="s">
        <v>155</v>
      </c>
      <c r="B42" s="250"/>
      <c r="C42" s="250"/>
      <c r="D42" s="201" t="s">
        <v>44</v>
      </c>
      <c r="E42" s="241"/>
      <c r="F42" s="241"/>
      <c r="G42" s="202"/>
      <c r="H42" s="201" t="s">
        <v>45</v>
      </c>
      <c r="I42" s="241"/>
      <c r="J42" s="241"/>
      <c r="K42" s="202"/>
      <c r="L42" s="201" t="s">
        <v>49</v>
      </c>
      <c r="M42" s="241"/>
      <c r="N42" s="241"/>
      <c r="O42" s="202"/>
    </row>
    <row r="43" spans="1:19" ht="45" customHeight="1" x14ac:dyDescent="0.25">
      <c r="A43" s="251"/>
      <c r="B43" s="252"/>
      <c r="C43" s="252"/>
      <c r="D43" s="100" t="s">
        <v>114</v>
      </c>
      <c r="E43" s="100" t="s">
        <v>115</v>
      </c>
      <c r="F43" s="100" t="s">
        <v>116</v>
      </c>
      <c r="G43" s="100" t="s">
        <v>127</v>
      </c>
      <c r="H43" s="100" t="s">
        <v>114</v>
      </c>
      <c r="I43" s="100" t="s">
        <v>115</v>
      </c>
      <c r="J43" s="100" t="s">
        <v>116</v>
      </c>
      <c r="K43" s="100" t="s">
        <v>127</v>
      </c>
      <c r="L43" s="100" t="s">
        <v>114</v>
      </c>
      <c r="M43" s="100" t="s">
        <v>115</v>
      </c>
      <c r="N43" s="100" t="s">
        <v>116</v>
      </c>
      <c r="O43" s="100" t="s">
        <v>127</v>
      </c>
      <c r="Q43" s="105" t="s">
        <v>155</v>
      </c>
      <c r="R43" s="100" t="s">
        <v>114</v>
      </c>
      <c r="S43" s="100" t="s">
        <v>154</v>
      </c>
    </row>
    <row r="44" spans="1:19" ht="15" customHeight="1" x14ac:dyDescent="0.25">
      <c r="A44" s="245" t="s">
        <v>138</v>
      </c>
      <c r="B44" s="246"/>
      <c r="C44" s="246"/>
      <c r="D44" s="33">
        <v>5</v>
      </c>
      <c r="E44" s="33">
        <v>6</v>
      </c>
      <c r="F44" s="33">
        <v>1</v>
      </c>
      <c r="G44" s="60">
        <v>3451943</v>
      </c>
      <c r="H44" s="33">
        <v>5</v>
      </c>
      <c r="I44" s="33">
        <v>6</v>
      </c>
      <c r="J44" s="33">
        <v>0</v>
      </c>
      <c r="K44" s="60">
        <v>1869378</v>
      </c>
      <c r="L44" s="33">
        <f>D44+H44</f>
        <v>10</v>
      </c>
      <c r="M44" s="33">
        <f>E44+I44</f>
        <v>12</v>
      </c>
      <c r="N44" s="33">
        <f>F44+J44</f>
        <v>1</v>
      </c>
      <c r="O44" s="60">
        <f>G44+K44</f>
        <v>5321321</v>
      </c>
      <c r="Q44" s="103" t="s">
        <v>156</v>
      </c>
      <c r="R44" s="29">
        <f t="shared" ref="R44:R51" si="14">L44</f>
        <v>10</v>
      </c>
      <c r="S44" s="104">
        <f>O44/1000000</f>
        <v>5.3213210000000002</v>
      </c>
    </row>
    <row r="45" spans="1:19" ht="15" customHeight="1" x14ac:dyDescent="0.25">
      <c r="A45" s="245" t="s">
        <v>139</v>
      </c>
      <c r="B45" s="246"/>
      <c r="C45" s="246"/>
      <c r="D45" s="33">
        <v>42</v>
      </c>
      <c r="E45" s="33">
        <v>42</v>
      </c>
      <c r="F45" s="33">
        <v>3</v>
      </c>
      <c r="G45" s="60">
        <v>26299458</v>
      </c>
      <c r="H45" s="33">
        <v>10</v>
      </c>
      <c r="I45" s="33">
        <v>11</v>
      </c>
      <c r="J45" s="33">
        <v>0</v>
      </c>
      <c r="K45" s="60">
        <v>3909423</v>
      </c>
      <c r="L45" s="33">
        <f t="shared" ref="L45:L52" si="15">D45+H45</f>
        <v>52</v>
      </c>
      <c r="M45" s="33">
        <f t="shared" ref="M45:M52" si="16">E45+I45</f>
        <v>53</v>
      </c>
      <c r="N45" s="33">
        <f t="shared" ref="N45:N52" si="17">F45+J45</f>
        <v>3</v>
      </c>
      <c r="O45" s="60">
        <f t="shared" ref="O45:O52" si="18">G45+K45</f>
        <v>30208881</v>
      </c>
      <c r="Q45" s="103" t="s">
        <v>157</v>
      </c>
      <c r="R45" s="29">
        <f t="shared" si="14"/>
        <v>52</v>
      </c>
      <c r="S45" s="104">
        <f>O45/1000000</f>
        <v>30.208881000000002</v>
      </c>
    </row>
    <row r="46" spans="1:19" ht="15" customHeight="1" x14ac:dyDescent="0.25">
      <c r="A46" s="245" t="s">
        <v>140</v>
      </c>
      <c r="B46" s="246"/>
      <c r="C46" s="246"/>
      <c r="D46" s="33">
        <v>28</v>
      </c>
      <c r="E46" s="33">
        <v>32</v>
      </c>
      <c r="F46" s="33">
        <v>0</v>
      </c>
      <c r="G46" s="60">
        <v>32735756</v>
      </c>
      <c r="H46" s="33">
        <v>3</v>
      </c>
      <c r="I46" s="33">
        <v>3</v>
      </c>
      <c r="J46" s="33">
        <v>0</v>
      </c>
      <c r="K46" s="60">
        <v>1021971</v>
      </c>
      <c r="L46" s="33">
        <f t="shared" si="15"/>
        <v>31</v>
      </c>
      <c r="M46" s="33">
        <f t="shared" si="16"/>
        <v>35</v>
      </c>
      <c r="N46" s="33">
        <f t="shared" si="17"/>
        <v>0</v>
      </c>
      <c r="O46" s="60">
        <f t="shared" si="18"/>
        <v>33757727</v>
      </c>
      <c r="Q46" s="103" t="s">
        <v>158</v>
      </c>
      <c r="R46" s="29">
        <f t="shared" si="14"/>
        <v>31</v>
      </c>
      <c r="S46" s="104">
        <f t="shared" ref="S46:S51" si="19">O46/1000000</f>
        <v>33.757727000000003</v>
      </c>
    </row>
    <row r="47" spans="1:19" s="12" customFormat="1" ht="15" customHeight="1" x14ac:dyDescent="0.25">
      <c r="A47" s="245" t="s">
        <v>141</v>
      </c>
      <c r="B47" s="246"/>
      <c r="C47" s="246"/>
      <c r="D47" s="33">
        <v>18</v>
      </c>
      <c r="E47" s="33">
        <v>23</v>
      </c>
      <c r="F47" s="33">
        <v>10</v>
      </c>
      <c r="G47" s="60">
        <v>26570000</v>
      </c>
      <c r="H47" s="33">
        <v>3</v>
      </c>
      <c r="I47" s="33">
        <v>7</v>
      </c>
      <c r="J47" s="33">
        <v>1</v>
      </c>
      <c r="K47" s="60">
        <v>1289429</v>
      </c>
      <c r="L47" s="33">
        <f t="shared" si="15"/>
        <v>21</v>
      </c>
      <c r="M47" s="33">
        <f t="shared" si="16"/>
        <v>30</v>
      </c>
      <c r="N47" s="33">
        <f t="shared" si="17"/>
        <v>11</v>
      </c>
      <c r="O47" s="60">
        <f t="shared" si="18"/>
        <v>27859429</v>
      </c>
      <c r="Q47" s="103" t="s">
        <v>159</v>
      </c>
      <c r="R47" s="29">
        <f t="shared" si="14"/>
        <v>21</v>
      </c>
      <c r="S47" s="104">
        <f t="shared" si="19"/>
        <v>27.859428999999999</v>
      </c>
    </row>
    <row r="48" spans="1:19" s="12" customFormat="1" ht="15" customHeight="1" x14ac:dyDescent="0.25">
      <c r="A48" s="245" t="s">
        <v>142</v>
      </c>
      <c r="B48" s="246"/>
      <c r="C48" s="246"/>
      <c r="D48" s="33">
        <v>1</v>
      </c>
      <c r="E48" s="33">
        <v>1</v>
      </c>
      <c r="F48" s="33">
        <v>0</v>
      </c>
      <c r="G48" s="60">
        <v>172000</v>
      </c>
      <c r="H48" s="33">
        <v>0</v>
      </c>
      <c r="I48" s="33">
        <v>0</v>
      </c>
      <c r="J48" s="33">
        <v>0</v>
      </c>
      <c r="K48" s="33">
        <v>0</v>
      </c>
      <c r="L48" s="33">
        <f t="shared" si="15"/>
        <v>1</v>
      </c>
      <c r="M48" s="33">
        <f t="shared" si="16"/>
        <v>1</v>
      </c>
      <c r="N48" s="33">
        <f t="shared" si="17"/>
        <v>0</v>
      </c>
      <c r="O48" s="60">
        <f t="shared" si="18"/>
        <v>172000</v>
      </c>
      <c r="Q48" s="103" t="s">
        <v>160</v>
      </c>
      <c r="R48" s="29">
        <f t="shared" si="14"/>
        <v>1</v>
      </c>
      <c r="S48" s="104">
        <f t="shared" si="19"/>
        <v>0.17199999999999999</v>
      </c>
    </row>
    <row r="49" spans="1:19" s="12" customFormat="1" ht="15" customHeight="1" x14ac:dyDescent="0.25">
      <c r="A49" s="245" t="s">
        <v>143</v>
      </c>
      <c r="B49" s="246"/>
      <c r="C49" s="246"/>
      <c r="D49" s="33">
        <v>1</v>
      </c>
      <c r="E49" s="33">
        <v>2</v>
      </c>
      <c r="F49" s="33">
        <v>0</v>
      </c>
      <c r="G49" s="60">
        <v>270317</v>
      </c>
      <c r="H49" s="33">
        <v>0</v>
      </c>
      <c r="I49" s="33">
        <v>0</v>
      </c>
      <c r="J49" s="33">
        <v>0</v>
      </c>
      <c r="K49" s="33">
        <v>0</v>
      </c>
      <c r="L49" s="33">
        <f t="shared" si="15"/>
        <v>1</v>
      </c>
      <c r="M49" s="33">
        <f t="shared" si="16"/>
        <v>2</v>
      </c>
      <c r="N49" s="33">
        <f t="shared" si="17"/>
        <v>0</v>
      </c>
      <c r="O49" s="60">
        <f t="shared" si="18"/>
        <v>270317</v>
      </c>
      <c r="Q49" s="103" t="s">
        <v>161</v>
      </c>
      <c r="R49" s="29">
        <f t="shared" si="14"/>
        <v>1</v>
      </c>
      <c r="S49" s="104">
        <f t="shared" si="19"/>
        <v>0.27031699999999997</v>
      </c>
    </row>
    <row r="50" spans="1:19" s="12" customFormat="1" ht="15" customHeight="1" x14ac:dyDescent="0.25">
      <c r="A50" s="245" t="s">
        <v>144</v>
      </c>
      <c r="B50" s="246"/>
      <c r="C50" s="246"/>
      <c r="D50" s="33">
        <v>6</v>
      </c>
      <c r="E50" s="33">
        <v>5</v>
      </c>
      <c r="F50" s="33">
        <v>1</v>
      </c>
      <c r="G50" s="60">
        <v>3830612</v>
      </c>
      <c r="H50" s="33">
        <v>3</v>
      </c>
      <c r="I50" s="33">
        <v>3</v>
      </c>
      <c r="J50" s="33">
        <v>0</v>
      </c>
      <c r="K50" s="60">
        <v>924100</v>
      </c>
      <c r="L50" s="33">
        <f t="shared" si="15"/>
        <v>9</v>
      </c>
      <c r="M50" s="33">
        <f t="shared" si="16"/>
        <v>8</v>
      </c>
      <c r="N50" s="33">
        <f t="shared" si="17"/>
        <v>1</v>
      </c>
      <c r="O50" s="60">
        <f t="shared" si="18"/>
        <v>4754712</v>
      </c>
      <c r="Q50" s="103" t="s">
        <v>162</v>
      </c>
      <c r="R50" s="29">
        <f t="shared" si="14"/>
        <v>9</v>
      </c>
      <c r="S50" s="104">
        <f t="shared" si="19"/>
        <v>4.7547119999999996</v>
      </c>
    </row>
    <row r="51" spans="1:19" ht="15" customHeight="1" x14ac:dyDescent="0.25">
      <c r="A51" s="245" t="s">
        <v>145</v>
      </c>
      <c r="B51" s="246"/>
      <c r="C51" s="246"/>
      <c r="D51" s="33">
        <v>1</v>
      </c>
      <c r="E51" s="33">
        <v>7</v>
      </c>
      <c r="F51" s="33">
        <v>0</v>
      </c>
      <c r="G51" s="60">
        <v>223000</v>
      </c>
      <c r="H51" s="33">
        <v>0</v>
      </c>
      <c r="I51" s="33">
        <v>0</v>
      </c>
      <c r="J51" s="33">
        <v>0</v>
      </c>
      <c r="K51" s="33">
        <v>0</v>
      </c>
      <c r="L51" s="33">
        <f t="shared" si="15"/>
        <v>1</v>
      </c>
      <c r="M51" s="33">
        <f t="shared" si="16"/>
        <v>7</v>
      </c>
      <c r="N51" s="33">
        <f t="shared" si="17"/>
        <v>0</v>
      </c>
      <c r="O51" s="60">
        <f t="shared" si="18"/>
        <v>223000</v>
      </c>
      <c r="Q51" s="103" t="s">
        <v>163</v>
      </c>
      <c r="R51" s="29">
        <f t="shared" si="14"/>
        <v>1</v>
      </c>
      <c r="S51" s="104">
        <f t="shared" si="19"/>
        <v>0.223</v>
      </c>
    </row>
    <row r="52" spans="1:19" x14ac:dyDescent="0.25">
      <c r="A52" s="247" t="s">
        <v>30</v>
      </c>
      <c r="B52" s="248"/>
      <c r="C52" s="248"/>
      <c r="D52" s="38">
        <f t="shared" ref="D52:K52" si="20">SUM(D44:D51)</f>
        <v>102</v>
      </c>
      <c r="E52" s="38">
        <f t="shared" si="20"/>
        <v>118</v>
      </c>
      <c r="F52" s="38">
        <f t="shared" si="20"/>
        <v>15</v>
      </c>
      <c r="G52" s="78">
        <f t="shared" si="20"/>
        <v>93553086</v>
      </c>
      <c r="H52" s="38">
        <f t="shared" si="20"/>
        <v>24</v>
      </c>
      <c r="I52" s="38">
        <f t="shared" si="20"/>
        <v>30</v>
      </c>
      <c r="J52" s="38">
        <f t="shared" si="20"/>
        <v>1</v>
      </c>
      <c r="K52" s="78">
        <f t="shared" si="20"/>
        <v>9014301</v>
      </c>
      <c r="L52" s="38">
        <f t="shared" si="15"/>
        <v>126</v>
      </c>
      <c r="M52" s="38">
        <f t="shared" si="16"/>
        <v>148</v>
      </c>
      <c r="N52" s="38">
        <f t="shared" si="17"/>
        <v>16</v>
      </c>
      <c r="O52" s="78">
        <f t="shared" si="18"/>
        <v>102567387</v>
      </c>
    </row>
    <row r="53" spans="1:19" x14ac:dyDescent="0.25">
      <c r="C53" s="13"/>
    </row>
    <row r="54" spans="1:19" ht="105" customHeight="1" x14ac:dyDescent="0.25">
      <c r="A54" s="253" t="s">
        <v>138</v>
      </c>
      <c r="B54" s="253"/>
      <c r="C54" s="214" t="s">
        <v>146</v>
      </c>
      <c r="D54" s="214"/>
      <c r="E54" s="214"/>
      <c r="F54" s="214"/>
      <c r="G54" s="214"/>
      <c r="H54" s="214"/>
      <c r="I54" s="214"/>
      <c r="J54" s="214"/>
      <c r="K54" s="214"/>
      <c r="L54" s="214"/>
      <c r="M54" s="215"/>
    </row>
    <row r="55" spans="1:19" ht="15" customHeight="1" x14ac:dyDescent="0.25">
      <c r="A55" s="253" t="s">
        <v>139</v>
      </c>
      <c r="B55" s="253"/>
      <c r="C55" s="214" t="s">
        <v>147</v>
      </c>
      <c r="D55" s="214"/>
      <c r="E55" s="214"/>
      <c r="F55" s="214"/>
      <c r="G55" s="214"/>
      <c r="H55" s="214"/>
      <c r="I55" s="214"/>
      <c r="J55" s="214"/>
      <c r="K55" s="214"/>
      <c r="L55" s="214"/>
      <c r="M55" s="215"/>
    </row>
    <row r="56" spans="1:19" ht="30" customHeight="1" x14ac:dyDescent="0.25">
      <c r="A56" s="253" t="s">
        <v>140</v>
      </c>
      <c r="B56" s="253"/>
      <c r="C56" s="214" t="s">
        <v>148</v>
      </c>
      <c r="D56" s="214"/>
      <c r="E56" s="214"/>
      <c r="F56" s="214"/>
      <c r="G56" s="214"/>
      <c r="H56" s="214"/>
      <c r="I56" s="214"/>
      <c r="J56" s="214"/>
      <c r="K56" s="214"/>
      <c r="L56" s="214"/>
      <c r="M56" s="215"/>
    </row>
    <row r="57" spans="1:19" ht="30" customHeight="1" x14ac:dyDescent="0.25">
      <c r="A57" s="253" t="s">
        <v>141</v>
      </c>
      <c r="B57" s="253"/>
      <c r="C57" s="254" t="s">
        <v>149</v>
      </c>
      <c r="D57" s="254"/>
      <c r="E57" s="254"/>
      <c r="F57" s="254"/>
      <c r="G57" s="254"/>
      <c r="H57" s="254"/>
      <c r="I57" s="254"/>
      <c r="J57" s="254"/>
      <c r="K57" s="254"/>
      <c r="L57" s="254"/>
      <c r="M57" s="255"/>
    </row>
    <row r="58" spans="1:19" ht="30" customHeight="1" x14ac:dyDescent="0.25">
      <c r="A58" s="253" t="s">
        <v>142</v>
      </c>
      <c r="B58" s="253"/>
      <c r="C58" s="254" t="s">
        <v>150</v>
      </c>
      <c r="D58" s="254"/>
      <c r="E58" s="254"/>
      <c r="F58" s="254"/>
      <c r="G58" s="254"/>
      <c r="H58" s="254"/>
      <c r="I58" s="254"/>
      <c r="J58" s="254"/>
      <c r="K58" s="254"/>
      <c r="L58" s="254"/>
      <c r="M58" s="255"/>
    </row>
    <row r="59" spans="1:19" ht="60" customHeight="1" x14ac:dyDescent="0.25">
      <c r="A59" s="253" t="s">
        <v>143</v>
      </c>
      <c r="B59" s="253"/>
      <c r="C59" s="254" t="s">
        <v>151</v>
      </c>
      <c r="D59" s="254"/>
      <c r="E59" s="254"/>
      <c r="F59" s="254"/>
      <c r="G59" s="254"/>
      <c r="H59" s="254"/>
      <c r="I59" s="254"/>
      <c r="J59" s="254"/>
      <c r="K59" s="254"/>
      <c r="L59" s="254"/>
      <c r="M59" s="255"/>
    </row>
    <row r="60" spans="1:19" ht="30" customHeight="1" x14ac:dyDescent="0.25">
      <c r="A60" s="253" t="s">
        <v>144</v>
      </c>
      <c r="B60" s="253"/>
      <c r="C60" s="254" t="s">
        <v>152</v>
      </c>
      <c r="D60" s="254"/>
      <c r="E60" s="254"/>
      <c r="F60" s="254"/>
      <c r="G60" s="254"/>
      <c r="H60" s="254"/>
      <c r="I60" s="254"/>
      <c r="J60" s="254"/>
      <c r="K60" s="254"/>
      <c r="L60" s="254"/>
      <c r="M60" s="255"/>
    </row>
    <row r="61" spans="1:19" ht="90" customHeight="1" x14ac:dyDescent="0.25">
      <c r="A61" s="253" t="s">
        <v>145</v>
      </c>
      <c r="B61" s="253"/>
      <c r="C61" s="256" t="s">
        <v>153</v>
      </c>
      <c r="D61" s="254"/>
      <c r="E61" s="254"/>
      <c r="F61" s="254"/>
      <c r="G61" s="254"/>
      <c r="H61" s="254"/>
      <c r="I61" s="254"/>
      <c r="J61" s="254"/>
      <c r="K61" s="254"/>
      <c r="L61" s="254"/>
      <c r="M61" s="255"/>
    </row>
  </sheetData>
  <mergeCells count="45">
    <mergeCell ref="P18:Q18"/>
    <mergeCell ref="R18:S18"/>
    <mergeCell ref="B17:G17"/>
    <mergeCell ref="H17:M17"/>
    <mergeCell ref="N17:S17"/>
    <mergeCell ref="D18:E18"/>
    <mergeCell ref="F18:G18"/>
    <mergeCell ref="B18:C18"/>
    <mergeCell ref="H18:I18"/>
    <mergeCell ref="J18:K18"/>
    <mergeCell ref="A59:B59"/>
    <mergeCell ref="A60:B60"/>
    <mergeCell ref="A61:B61"/>
    <mergeCell ref="C57:M57"/>
    <mergeCell ref="C58:M58"/>
    <mergeCell ref="C59:M59"/>
    <mergeCell ref="C60:M60"/>
    <mergeCell ref="C61:M61"/>
    <mergeCell ref="A57:B57"/>
    <mergeCell ref="A58:B58"/>
    <mergeCell ref="A54:B54"/>
    <mergeCell ref="C54:M54"/>
    <mergeCell ref="A55:B55"/>
    <mergeCell ref="C55:M55"/>
    <mergeCell ref="C56:M56"/>
    <mergeCell ref="A56:B56"/>
    <mergeCell ref="A51:C51"/>
    <mergeCell ref="A52:C52"/>
    <mergeCell ref="D42:G42"/>
    <mergeCell ref="A48:C48"/>
    <mergeCell ref="A49:C49"/>
    <mergeCell ref="A50:C50"/>
    <mergeCell ref="A42:C43"/>
    <mergeCell ref="A44:C44"/>
    <mergeCell ref="A45:C45"/>
    <mergeCell ref="A46:C46"/>
    <mergeCell ref="A47:C47"/>
    <mergeCell ref="H42:K42"/>
    <mergeCell ref="L42:O42"/>
    <mergeCell ref="A4:A7"/>
    <mergeCell ref="A8:A11"/>
    <mergeCell ref="A12:A15"/>
    <mergeCell ref="A17:A19"/>
    <mergeCell ref="L18:M18"/>
    <mergeCell ref="N18:O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PIL_2017_gads</vt:lpstr>
      <vt:lpstr>Satura_rādītājs_metodoloģija</vt:lpstr>
      <vt:lpstr>1_galvenie_rādītāji</vt:lpstr>
      <vt:lpstr>2_3_panta_izņēmumi</vt:lpstr>
      <vt:lpstr>2_5_panta_izņēmumi</vt:lpstr>
      <vt:lpstr>2_dinamika</vt:lpstr>
      <vt:lpstr>3_fakt_izmaksas_un_dinamika</vt:lpstr>
      <vt:lpstr>5_virs_ES_sliekšņa</vt:lpstr>
      <vt:lpstr>5_virs_ES_sliešņa_procedūras</vt:lpstr>
      <vt:lpstr>5_virs_ES_sliekšņa_CPV_kodi</vt:lpstr>
      <vt:lpstr>5_virs_ārvalstu_piegādātāji</vt:lpstr>
      <vt:lpstr>5_dinamika</vt:lpstr>
      <vt:lpstr>6_secinājumi</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Vizule</dc:creator>
  <cp:lastModifiedBy>Marika Vizule</cp:lastModifiedBy>
  <cp:lastPrinted>2018-11-26T08:59:14Z</cp:lastPrinted>
  <dcterms:created xsi:type="dcterms:W3CDTF">2018-11-26T07:59:57Z</dcterms:created>
  <dcterms:modified xsi:type="dcterms:W3CDTF">2019-02-14T09:17:20Z</dcterms:modified>
</cp:coreProperties>
</file>