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Q_Galvenie dati\"/>
    </mc:Choice>
  </mc:AlternateContent>
  <xr:revisionPtr revIDLastSave="0" documentId="13_ncr:1_{8BFDD023-F2A0-4751-B7FB-81605418AFB6}" xr6:coauthVersionLast="46" xr6:coauthVersionMax="46" xr10:uidLastSave="{00000000-0000-0000-0000-000000000000}"/>
  <bookViews>
    <workbookView xWindow="-28920" yWindow="-120" windowWidth="29040" windowHeight="17640" xr2:uid="{00000000-000D-0000-FFFF-FFFF00000000}"/>
  </bookViews>
  <sheets>
    <sheet name="Q4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C29" i="2"/>
  <c r="C27" i="2"/>
  <c r="E47" i="2"/>
  <c r="D52" i="2"/>
  <c r="C52" i="2"/>
  <c r="E63" i="2"/>
  <c r="D35" i="2"/>
  <c r="D29" i="2"/>
  <c r="D27" i="2"/>
  <c r="C23" i="2" l="1"/>
  <c r="E51" i="2" l="1"/>
  <c r="E50" i="2"/>
  <c r="E65" i="2" l="1"/>
  <c r="E64" i="2"/>
  <c r="D23" i="2" l="1"/>
  <c r="E71" i="2" l="1"/>
  <c r="E67" i="2"/>
  <c r="E59" i="2"/>
  <c r="E45" i="2"/>
  <c r="E44" i="2"/>
  <c r="E43" i="2"/>
  <c r="E42" i="2"/>
  <c r="E35" i="2"/>
  <c r="E29" i="2"/>
  <c r="E27" i="2"/>
  <c r="E26" i="2"/>
  <c r="E25" i="2"/>
  <c r="E22" i="2"/>
  <c r="E21" i="2"/>
  <c r="E20" i="2"/>
  <c r="E17" i="2"/>
  <c r="E16" i="2"/>
  <c r="E15" i="2"/>
  <c r="E12" i="2"/>
  <c r="E11" i="2"/>
  <c r="E10" i="2"/>
  <c r="E23" i="2" l="1"/>
  <c r="C18" i="2"/>
  <c r="C13" i="2"/>
  <c r="C8" i="2"/>
  <c r="C61" i="2" l="1"/>
  <c r="C56" i="2"/>
  <c r="C54" i="2" l="1"/>
  <c r="C40" i="2"/>
  <c r="C38" i="2" l="1"/>
  <c r="D13" i="2"/>
  <c r="E13" i="2" s="1"/>
  <c r="D8" i="2"/>
  <c r="E8" i="2" s="1"/>
  <c r="D18" i="2"/>
  <c r="E18" i="2" s="1"/>
  <c r="D56" i="2"/>
  <c r="E56" i="2" s="1"/>
  <c r="D40" i="2"/>
  <c r="E40" i="2" s="1"/>
  <c r="D61" i="2"/>
  <c r="E61" i="2" s="1"/>
  <c r="C46" i="2" l="1"/>
  <c r="C48" i="2"/>
  <c r="D54" i="2"/>
  <c r="E54" i="2" s="1"/>
  <c r="D6" i="2"/>
  <c r="D30" i="2" l="1"/>
  <c r="D28" i="2"/>
  <c r="D36" i="2"/>
  <c r="D38" i="2"/>
  <c r="D48" i="2" l="1"/>
  <c r="D46" i="2"/>
  <c r="E38" i="2"/>
  <c r="C6" i="2"/>
  <c r="C32" i="2" l="1"/>
  <c r="E6" i="2"/>
  <c r="C30" i="2"/>
  <c r="C36" i="2"/>
  <c r="C28" i="2"/>
</calcChain>
</file>

<file path=xl/sharedStrings.xml><?xml version="1.0" encoding="utf-8"?>
<sst xmlns="http://schemas.openxmlformats.org/spreadsheetml/2006/main" count="125" uniqueCount="38">
  <si>
    <t>Galvenie publikāciju un pārskatu dati</t>
  </si>
  <si>
    <t>Pārskata periods</t>
  </si>
  <si>
    <t>Pārskati</t>
  </si>
  <si>
    <t>MK noteikumi Nr. 104</t>
  </si>
  <si>
    <t xml:space="preserve">t.sk. </t>
  </si>
  <si>
    <t>Būvdarbi</t>
  </si>
  <si>
    <t>Piegāde</t>
  </si>
  <si>
    <t>Pakalpojumi</t>
  </si>
  <si>
    <t>2. pielikuma pakalpojumi</t>
  </si>
  <si>
    <t>9. panta kārtībā</t>
  </si>
  <si>
    <t>virs ES līgumcenu sliekšņa*</t>
  </si>
  <si>
    <t>Publisko iepirkumu likums</t>
  </si>
  <si>
    <t>zem ES līgumcenu sliekšņa**</t>
  </si>
  <si>
    <t>Sabiedrisko pakalpojumu sniedzēju iepirkumu likums</t>
  </si>
  <si>
    <t>Aizsardzības un drošības jomas iepirkumu likums</t>
  </si>
  <si>
    <t>Publiskās un privātās partnerības likums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</si>
  <si>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</si>
  <si>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</si>
  <si>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 xml:space="preserve">Dati </t>
  </si>
  <si>
    <t>Kopējā noslēgtā līgumsumma (EUR bez PVN)</t>
  </si>
  <si>
    <t>Kopējā līgumsumma saistībā ar norādi par ES fondiem (EUR bez PVN)</t>
  </si>
  <si>
    <t>Kopējā līgumsumma, piemērojot vides aizsardzības prasības (EUR bez PVN)</t>
  </si>
  <si>
    <t>Kopējā līgumsumma attiecībā uz sociālo atbildību (EUR bez PVN)</t>
  </si>
  <si>
    <t>Inovatīvo risinājumu iepirkumu kopējā līgumsumma (EUR bez PVN)</t>
  </si>
  <si>
    <t xml:space="preserve">Centralizēti veikto iepirkumu kopējā līgumsumma (EUR bez PVN) </t>
  </si>
  <si>
    <t xml:space="preserve">Kopējā līgumsumma, piemērojot vides aizsardzības prasības (EUR bez PVN) </t>
  </si>
  <si>
    <t>Par vides kritēriju piemērošanu noslēgtajiem pārtikas produktu piegādes līgumiem (EUR bez PVN)</t>
  </si>
  <si>
    <t>Sabiedrisko pakalpojumu sniedzēju iepirkumi, nepiemērojot SPSIL</t>
  </si>
  <si>
    <r>
      <t>Kopējais līgumsummas īpatsvars ar norādi par ES fondiem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</si>
  <si>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r>
      <t>Kopējais līgumsummas īpatsvars, piemērojot vides aizsardzības prasības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</si>
  <si>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r>
      <t>Kopējais līgumsummas īpatsvars centralizēti veiktiem iepirkumiem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</si>
  <si>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2019. gada attiecīgā perioda dati</t>
  </si>
  <si>
    <t xml:space="preserve">Īpatsvars (%) </t>
  </si>
  <si>
    <r>
      <t>Kopējais līgumsummas īpatsvars attiecībā uz sociālo atbildību veiktiem iepirkumiem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</si>
  <si>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r>
      <t>Kopējais līgumsummas īpatsvars attiecībā uz inovatīvo risinājumu veiktiem iepirkumiem (salīdzinājumā ar kopējo noslēgto līgumsummu,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</si>
  <si>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Aktualizēts: 19.01.2021.</t>
  </si>
  <si>
    <t>2020 Q4</t>
  </si>
  <si>
    <t>2021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</si>
</sst>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b/>
      <i/>
      <sz val="10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3" fillId="4" borderId="1" xfId="0" applyFont="1" applyFill="1" applyBorder="1"/>
    <xf numFmtId="0" fontId="3" fillId="0" borderId="1" xfId="0" applyFont="1" applyBorder="1" applyAlignment="1">
      <alignment horizontal="right"/>
    </xf>
    <xf numFmtId="3" fontId="3" fillId="4" borderId="1" xfId="0" applyNumberFormat="1" applyFont="1" applyFill="1" applyBorder="1"/>
    <xf numFmtId="0" fontId="6" fillId="0" borderId="1" xfId="0" applyFont="1" applyBorder="1"/>
    <xf numFmtId="3" fontId="7" fillId="0" borderId="1" xfId="0" applyNumberFormat="1" applyFont="1" applyBorder="1"/>
    <xf numFmtId="3" fontId="3" fillId="0" borderId="0" xfId="0" applyNumberFormat="1" applyFont="1"/>
    <xf numFmtId="3" fontId="3" fillId="0" borderId="1" xfId="0" applyNumberFormat="1" applyFont="1" applyBorder="1"/>
    <xf numFmtId="0" fontId="3" fillId="0" borderId="5" xfId="0" applyFont="1" applyBorder="1" applyAlignment="1">
      <alignment horizontal="right"/>
    </xf>
    <xf numFmtId="3" fontId="3" fillId="0" borderId="5" xfId="0" applyNumberFormat="1" applyFont="1" applyBorder="1"/>
    <xf numFmtId="0" fontId="7" fillId="0" borderId="5" xfId="0" applyFont="1" applyBorder="1" applyAlignment="1">
      <alignment horizontal="left"/>
    </xf>
    <xf numFmtId="3" fontId="7" fillId="0" borderId="5" xfId="0" applyNumberFormat="1" applyFont="1" applyBorder="1"/>
    <xf numFmtId="0" fontId="3" fillId="4" borderId="5" xfId="0" applyFont="1" applyFill="1" applyBorder="1"/>
    <xf numFmtId="3" fontId="3" fillId="4" borderId="5" xfId="0" applyNumberFormat="1" applyFont="1" applyFill="1" applyBorder="1"/>
    <xf numFmtId="3" fontId="7" fillId="0" borderId="3" xfId="0" applyNumberFormat="1" applyFont="1" applyBorder="1"/>
    <xf numFmtId="0" fontId="4" fillId="0" borderId="4" xfId="0" applyFont="1" applyBorder="1" applyAlignment="1">
      <alignment horizontal="left" wrapText="1"/>
    </xf>
    <xf numFmtId="0" fontId="3" fillId="0" borderId="4" xfId="0" applyFont="1" applyBorder="1"/>
    <xf numFmtId="3" fontId="3" fillId="0" borderId="4" xfId="0" applyNumberFormat="1" applyFont="1" applyBorder="1"/>
    <xf numFmtId="0" fontId="4" fillId="0" borderId="1" xfId="0" applyFont="1" applyBorder="1" applyAlignment="1">
      <alignment horizontal="left" wrapText="1"/>
    </xf>
    <xf numFmtId="3" fontId="4" fillId="0" borderId="2" xfId="0" applyNumberFormat="1" applyFont="1" applyFill="1" applyBorder="1"/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6" fillId="0" borderId="3" xfId="0" applyFont="1" applyBorder="1"/>
    <xf numFmtId="3" fontId="4" fillId="0" borderId="0" xfId="0" applyNumberFormat="1" applyFont="1"/>
    <xf numFmtId="0" fontId="4" fillId="0" borderId="0" xfId="0" applyFont="1"/>
    <xf numFmtId="9" fontId="8" fillId="0" borderId="0" xfId="0" applyNumberFormat="1" applyFont="1"/>
    <xf numFmtId="0" fontId="8" fillId="0" borderId="0" xfId="0" applyFont="1"/>
    <xf numFmtId="164" fontId="3" fillId="4" borderId="1" xfId="0" applyNumberFormat="1" applyFont="1" applyFill="1" applyBorder="1"/>
    <xf numFmtId="164" fontId="3" fillId="0" borderId="0" xfId="0" applyNumberFormat="1" applyFont="1"/>
    <xf numFmtId="0" fontId="3" fillId="5" borderId="0" xfId="0" applyFont="1" applyFill="1"/>
    <xf numFmtId="3" fontId="3" fillId="5" borderId="0" xfId="0" applyNumberFormat="1" applyFont="1" applyFill="1"/>
    <xf numFmtId="0" fontId="4" fillId="0" borderId="3" xfId="0" applyFont="1" applyBorder="1"/>
    <xf numFmtId="3" fontId="4" fillId="0" borderId="4" xfId="0" applyNumberFormat="1" applyFont="1" applyBorder="1"/>
    <xf numFmtId="164" fontId="3" fillId="4" borderId="5" xfId="0" applyNumberFormat="1" applyFont="1" applyFill="1" applyBorder="1"/>
    <xf numFmtId="164" fontId="3" fillId="4" borderId="4" xfId="0" applyNumberFormat="1" applyFont="1" applyFill="1" applyBorder="1"/>
    <xf numFmtId="0" fontId="3" fillId="4" borderId="5" xfId="0" applyFont="1" applyFill="1" applyBorder="1" applyAlignment="1">
      <alignment horizontal="center" wrapText="1"/>
    </xf>
    <xf numFmtId="0" fontId="4" fillId="0" borderId="4" xfId="0" applyFont="1" applyBorder="1"/>
    <xf numFmtId="3" fontId="5" fillId="0" borderId="4" xfId="0" applyNumberFormat="1" applyFont="1" applyBorder="1"/>
    <xf numFmtId="0" fontId="3" fillId="0" borderId="5" xfId="0" applyFont="1" applyBorder="1" applyAlignment="1">
      <alignment wrapText="1"/>
    </xf>
    <xf numFmtId="164" fontId="3" fillId="6" borderId="5" xfId="0" applyNumberFormat="1" applyFont="1" applyFill="1" applyBorder="1"/>
    <xf numFmtId="0" fontId="5" fillId="0" borderId="2" xfId="0" applyFont="1" applyBorder="1"/>
    <xf numFmtId="3" fontId="4" fillId="0" borderId="2" xfId="0" applyNumberFormat="1" applyFont="1" applyBorder="1"/>
    <xf numFmtId="0" fontId="3" fillId="0" borderId="4" xfId="0" applyFont="1" applyBorder="1" applyAlignment="1">
      <alignment wrapText="1"/>
    </xf>
    <xf numFmtId="3" fontId="4" fillId="0" borderId="4" xfId="0" applyNumberFormat="1" applyFont="1" applyBorder="1" applyAlignment="1"/>
    <xf numFmtId="165" fontId="3" fillId="0" borderId="4" xfId="0" applyNumberFormat="1" applyFont="1" applyBorder="1"/>
    <xf numFmtId="165" fontId="3" fillId="0" borderId="1" xfId="0" applyNumberFormat="1" applyFont="1" applyBorder="1"/>
    <xf numFmtId="166" fontId="3" fillId="0" borderId="1" xfId="0" applyNumberFormat="1" applyFont="1" applyBorder="1"/>
    <xf numFmtId="166" fontId="3" fillId="0" borderId="5" xfId="0" applyNumberFormat="1" applyFont="1" applyBorder="1"/>
    <xf numFmtId="165" fontId="3" fillId="0" borderId="5" xfId="0" applyNumberFormat="1" applyFont="1" applyBorder="1"/>
    <xf numFmtId="166" fontId="3" fillId="0" borderId="4" xfId="0" applyNumberFormat="1" applyFont="1" applyBorder="1"/>
    <xf numFmtId="166" fontId="3" fillId="0" borderId="3" xfId="0" applyNumberFormat="1" applyFont="1" applyBorder="1"/>
    <xf numFmtId="166" fontId="3" fillId="4" borderId="1" xfId="0" applyNumberFormat="1" applyFont="1" applyFill="1" applyBorder="1"/>
    <xf numFmtId="166" fontId="3" fillId="0" borderId="2" xfId="0" applyNumberFormat="1" applyFont="1" applyBorder="1"/>
    <xf numFmtId="0" fontId="3" fillId="0" borderId="3" xfId="0" applyFont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3" fontId="5" fillId="0" borderId="3" xfId="0" applyNumberFormat="1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5"/>
  <sheetViews>
    <sheetView tabSelected="1" workbookViewId="0">
      <selection activeCell="J31" sqref="J31"/>
    </sheetView>
  </sheetViews>
  <sheetFormatPr defaultRowHeight="15" x14ac:dyDescent="0.25"/>
  <cols>
    <col min="1" max="1" width="42.7109375" customWidth="1"/>
    <col min="2" max="2" width="8.28515625" customWidth="1"/>
    <col min="3" max="3" width="12.5703125" bestFit="1" customWidth="1"/>
    <col min="4" max="4" width="12.42578125" customWidth="1"/>
    <col min="5" max="5" width="8.7109375" customWidth="1"/>
    <col min="6" max="8" width="10.85546875" bestFit="1" customWidth="1"/>
  </cols>
  <sheetData>
    <row r="1" spans="1:7" ht="18" customHeight="1" x14ac:dyDescent="0.25">
      <c r="A1" s="1" t="s">
        <v>0</v>
      </c>
    </row>
    <row r="2" spans="1:7" s="2" customFormat="1" ht="12.75" x14ac:dyDescent="0.2">
      <c r="A2" s="2" t="s">
        <v>35</v>
      </c>
    </row>
    <row r="3" spans="1:7" s="2" customFormat="1" ht="9.75" customHeight="1" x14ac:dyDescent="0.2"/>
    <row r="4" spans="1:7" s="2" customFormat="1" ht="38.25" x14ac:dyDescent="0.2">
      <c r="A4" s="14"/>
      <c r="B4" s="40" t="s">
        <v>1</v>
      </c>
      <c r="C4" s="40" t="s">
        <v>18</v>
      </c>
      <c r="D4" s="40" t="s">
        <v>31</v>
      </c>
      <c r="E4" s="40" t="s">
        <v>32</v>
      </c>
    </row>
    <row r="5" spans="1:7" s="2" customFormat="1" ht="12.75" x14ac:dyDescent="0.2">
      <c r="A5" s="62" t="s">
        <v>11</v>
      </c>
      <c r="B5" s="63"/>
      <c r="C5" s="63"/>
      <c r="D5" s="63"/>
      <c r="E5" s="64"/>
    </row>
    <row r="6" spans="1:7" s="2" customFormat="1" ht="12.75" x14ac:dyDescent="0.2">
      <c r="A6" s="41" t="s">
        <v>19</v>
      </c>
      <c r="B6" s="18" t="s">
        <v>36</v>
      </c>
      <c r="C6" s="37">
        <f>C8+C13+C18+C23</f>
        <v>624786967</v>
      </c>
      <c r="D6" s="42">
        <f>D8+D13+D18+D23</f>
        <v>551965446</v>
      </c>
      <c r="E6" s="54">
        <f>(C6-D6)/D6*100</f>
        <v>13.193130390267219</v>
      </c>
    </row>
    <row r="7" spans="1:7" s="2" customFormat="1" ht="12" customHeight="1" x14ac:dyDescent="0.2">
      <c r="A7" s="4" t="s">
        <v>4</v>
      </c>
      <c r="B7" s="3"/>
      <c r="C7" s="5"/>
      <c r="D7" s="5"/>
      <c r="E7" s="5"/>
    </row>
    <row r="8" spans="1:7" s="2" customFormat="1" ht="12.75" x14ac:dyDescent="0.2">
      <c r="A8" s="6" t="s">
        <v>10</v>
      </c>
      <c r="B8" s="18" t="s">
        <v>36</v>
      </c>
      <c r="C8" s="7">
        <f>C10+C11+C12</f>
        <v>435962780</v>
      </c>
      <c r="D8" s="7">
        <f>D10+D11+D12</f>
        <v>384545449</v>
      </c>
      <c r="E8" s="51">
        <f>(C8-D8)/D8*100</f>
        <v>13.370937332299567</v>
      </c>
      <c r="F8" s="33"/>
      <c r="G8" s="8"/>
    </row>
    <row r="9" spans="1:7" s="2" customFormat="1" ht="12" customHeight="1" x14ac:dyDescent="0.2">
      <c r="A9" s="4" t="s">
        <v>4</v>
      </c>
      <c r="B9" s="3"/>
      <c r="C9" s="5"/>
      <c r="D9" s="5"/>
      <c r="E9" s="5"/>
    </row>
    <row r="10" spans="1:7" s="2" customFormat="1" ht="12.75" x14ac:dyDescent="0.2">
      <c r="A10" s="4" t="s">
        <v>5</v>
      </c>
      <c r="B10" s="18" t="s">
        <v>36</v>
      </c>
      <c r="C10" s="9">
        <v>121056821</v>
      </c>
      <c r="D10" s="9">
        <v>14576734</v>
      </c>
      <c r="E10" s="51">
        <f>(C10-D10)/D10*100</f>
        <v>730.47972886107414</v>
      </c>
    </row>
    <row r="11" spans="1:7" s="2" customFormat="1" ht="12.75" x14ac:dyDescent="0.2">
      <c r="A11" s="4" t="s">
        <v>6</v>
      </c>
      <c r="B11" s="18" t="s">
        <v>36</v>
      </c>
      <c r="C11" s="9">
        <v>220823697</v>
      </c>
      <c r="D11" s="9">
        <v>111036068</v>
      </c>
      <c r="E11" s="51">
        <f>(C11-D11)/D11*100</f>
        <v>98.875645524479481</v>
      </c>
      <c r="F11" s="8"/>
    </row>
    <row r="12" spans="1:7" s="2" customFormat="1" ht="12.75" x14ac:dyDescent="0.2">
      <c r="A12" s="4" t="s">
        <v>7</v>
      </c>
      <c r="B12" s="18" t="s">
        <v>36</v>
      </c>
      <c r="C12" s="9">
        <v>94082262</v>
      </c>
      <c r="D12" s="9">
        <v>258932647</v>
      </c>
      <c r="E12" s="51">
        <f>(C12-D12)/D12*100</f>
        <v>-63.665353484761624</v>
      </c>
      <c r="F12" s="8"/>
    </row>
    <row r="13" spans="1:7" s="2" customFormat="1" ht="12.75" x14ac:dyDescent="0.2">
      <c r="A13" s="6" t="s">
        <v>12</v>
      </c>
      <c r="B13" s="18" t="s">
        <v>36</v>
      </c>
      <c r="C13" s="7">
        <f>C15+C16+C17</f>
        <v>122925926</v>
      </c>
      <c r="D13" s="7">
        <f>D15+D16+D17</f>
        <v>106718985</v>
      </c>
      <c r="E13" s="51">
        <f>(C13-D13)/D13*100</f>
        <v>15.186558417886003</v>
      </c>
      <c r="F13" s="8"/>
    </row>
    <row r="14" spans="1:7" s="2" customFormat="1" ht="12" customHeight="1" x14ac:dyDescent="0.2">
      <c r="A14" s="4" t="s">
        <v>4</v>
      </c>
      <c r="B14" s="3"/>
      <c r="C14" s="5"/>
      <c r="D14" s="5"/>
      <c r="E14" s="5"/>
    </row>
    <row r="15" spans="1:7" s="2" customFormat="1" ht="12.75" x14ac:dyDescent="0.2">
      <c r="A15" s="4" t="s">
        <v>5</v>
      </c>
      <c r="B15" s="18" t="s">
        <v>36</v>
      </c>
      <c r="C15" s="9">
        <v>97233675</v>
      </c>
      <c r="D15" s="9">
        <v>78153356</v>
      </c>
      <c r="E15" s="51">
        <f>(C15-D15)/D15*100</f>
        <v>24.413947111880901</v>
      </c>
    </row>
    <row r="16" spans="1:7" s="2" customFormat="1" ht="12.75" x14ac:dyDescent="0.2">
      <c r="A16" s="4" t="s">
        <v>6</v>
      </c>
      <c r="B16" s="18" t="s">
        <v>36</v>
      </c>
      <c r="C16" s="9">
        <v>15043774</v>
      </c>
      <c r="D16" s="9">
        <v>17673101</v>
      </c>
      <c r="E16" s="51">
        <f>(C16-D16)/D16*100</f>
        <v>-14.877564497594395</v>
      </c>
    </row>
    <row r="17" spans="1:9" s="2" customFormat="1" ht="12.75" x14ac:dyDescent="0.2">
      <c r="A17" s="4" t="s">
        <v>7</v>
      </c>
      <c r="B17" s="18" t="s">
        <v>36</v>
      </c>
      <c r="C17" s="9">
        <v>10648477</v>
      </c>
      <c r="D17" s="9">
        <v>10892528</v>
      </c>
      <c r="E17" s="51">
        <f>(C17-D17)/D17*100</f>
        <v>-2.2405358976355165</v>
      </c>
    </row>
    <row r="18" spans="1:9" s="2" customFormat="1" ht="12.75" x14ac:dyDescent="0.2">
      <c r="A18" s="6" t="s">
        <v>9</v>
      </c>
      <c r="B18" s="18" t="s">
        <v>36</v>
      </c>
      <c r="C18" s="7">
        <f>C20+C21+C22</f>
        <v>43790529</v>
      </c>
      <c r="D18" s="7">
        <f>D20+D21+D22</f>
        <v>39603546</v>
      </c>
      <c r="E18" s="51">
        <f>(C18-D18)/D18*100</f>
        <v>10.572242697661467</v>
      </c>
      <c r="F18" s="8"/>
    </row>
    <row r="19" spans="1:9" s="2" customFormat="1" ht="12" customHeight="1" x14ac:dyDescent="0.2">
      <c r="A19" s="4" t="s">
        <v>4</v>
      </c>
      <c r="B19" s="3"/>
      <c r="C19" s="5"/>
      <c r="D19" s="5"/>
      <c r="E19" s="32"/>
    </row>
    <row r="20" spans="1:9" s="2" customFormat="1" ht="12.75" x14ac:dyDescent="0.2">
      <c r="A20" s="4" t="s">
        <v>5</v>
      </c>
      <c r="B20" s="18" t="s">
        <v>36</v>
      </c>
      <c r="C20" s="9">
        <v>17668238</v>
      </c>
      <c r="D20" s="9">
        <v>14748094</v>
      </c>
      <c r="E20" s="51">
        <f>(C20-D20)/D20*100</f>
        <v>19.800145022129641</v>
      </c>
    </row>
    <row r="21" spans="1:9" s="2" customFormat="1" ht="12.75" x14ac:dyDescent="0.2">
      <c r="A21" s="4" t="s">
        <v>6</v>
      </c>
      <c r="B21" s="18" t="s">
        <v>36</v>
      </c>
      <c r="C21" s="9">
        <v>13454312</v>
      </c>
      <c r="D21" s="9">
        <v>12737402</v>
      </c>
      <c r="E21" s="51">
        <f>(C21-D21)/D21*100</f>
        <v>5.628384815050981</v>
      </c>
    </row>
    <row r="22" spans="1:9" s="2" customFormat="1" ht="12.75" x14ac:dyDescent="0.2">
      <c r="A22" s="10" t="s">
        <v>7</v>
      </c>
      <c r="B22" s="18" t="s">
        <v>36</v>
      </c>
      <c r="C22" s="11">
        <v>12667979</v>
      </c>
      <c r="D22" s="11">
        <v>12118050</v>
      </c>
      <c r="E22" s="51">
        <f>(C22-D22)/D22*100</f>
        <v>4.5380981263487117</v>
      </c>
      <c r="F22" s="8"/>
    </row>
    <row r="23" spans="1:9" s="2" customFormat="1" ht="12.75" x14ac:dyDescent="0.2">
      <c r="A23" s="12" t="s">
        <v>8</v>
      </c>
      <c r="B23" s="18" t="s">
        <v>36</v>
      </c>
      <c r="C23" s="13">
        <f>C25+C26</f>
        <v>22107732</v>
      </c>
      <c r="D23" s="13">
        <f>D25+D26</f>
        <v>21097466</v>
      </c>
      <c r="E23" s="51">
        <f>(C23-D23)/D23*100</f>
        <v>4.7885656030918593</v>
      </c>
      <c r="F23" s="8"/>
    </row>
    <row r="24" spans="1:9" s="2" customFormat="1" ht="12" customHeight="1" x14ac:dyDescent="0.2">
      <c r="A24" s="10" t="s">
        <v>4</v>
      </c>
      <c r="B24" s="14"/>
      <c r="C24" s="15"/>
      <c r="D24" s="15"/>
      <c r="E24" s="38"/>
      <c r="F24" s="8"/>
    </row>
    <row r="25" spans="1:9" s="2" customFormat="1" ht="12.75" x14ac:dyDescent="0.2">
      <c r="A25" s="6" t="s">
        <v>10</v>
      </c>
      <c r="B25" s="18" t="s">
        <v>36</v>
      </c>
      <c r="C25" s="13">
        <v>15875087</v>
      </c>
      <c r="D25" s="13">
        <v>13453247</v>
      </c>
      <c r="E25" s="51">
        <f>(C25-D25)/D25*100</f>
        <v>18.001899467095193</v>
      </c>
      <c r="F25" s="8"/>
    </row>
    <row r="26" spans="1:9" s="2" customFormat="1" ht="13.5" thickBot="1" x14ac:dyDescent="0.25">
      <c r="A26" s="27" t="s">
        <v>12</v>
      </c>
      <c r="B26" s="58" t="s">
        <v>36</v>
      </c>
      <c r="C26" s="16">
        <v>6232645</v>
      </c>
      <c r="D26" s="16">
        <v>7644219</v>
      </c>
      <c r="E26" s="55">
        <f>(C26-D26)/D26*100</f>
        <v>-18.465902141212855</v>
      </c>
      <c r="F26" s="8"/>
      <c r="G26" s="8"/>
      <c r="H26" s="8"/>
    </row>
    <row r="27" spans="1:9" s="2" customFormat="1" ht="25.5" x14ac:dyDescent="0.2">
      <c r="A27" s="17" t="s">
        <v>20</v>
      </c>
      <c r="B27" s="18" t="s">
        <v>36</v>
      </c>
      <c r="C27" s="19">
        <f>251607131+4246886+2614491</f>
        <v>258468508</v>
      </c>
      <c r="D27" s="19">
        <f>92422434+3687970+3824352</f>
        <v>99934756</v>
      </c>
      <c r="E27" s="54">
        <f>(C27-D27)/D27*100</f>
        <v>158.6372532895362</v>
      </c>
      <c r="H27" s="28"/>
      <c r="I27" s="30"/>
    </row>
    <row r="28" spans="1:9" s="2" customFormat="1" ht="38.25" x14ac:dyDescent="0.2">
      <c r="A28" s="24" t="s">
        <v>28</v>
      </c>
      <c r="B28" s="18" t="s">
        <v>36</v>
      </c>
      <c r="C28" s="49">
        <f>C27/C6*100</f>
        <v>41.36906204062992</v>
      </c>
      <c r="D28" s="49">
        <f>D27/D6*100</f>
        <v>18.105255813422787</v>
      </c>
      <c r="E28" s="39"/>
      <c r="H28" s="28"/>
      <c r="I28" s="30"/>
    </row>
    <row r="29" spans="1:9" s="2" customFormat="1" ht="25.5" x14ac:dyDescent="0.2">
      <c r="A29" s="20" t="s">
        <v>21</v>
      </c>
      <c r="B29" s="18" t="s">
        <v>36</v>
      </c>
      <c r="C29" s="9">
        <f>246100056+12028206+2594457</f>
        <v>260722719</v>
      </c>
      <c r="D29" s="9">
        <f>75270949+6874663+1742323</f>
        <v>83887935</v>
      </c>
      <c r="E29" s="51">
        <f>(C29-D29)/D29*100</f>
        <v>210.79882822243746</v>
      </c>
      <c r="H29" s="28"/>
      <c r="I29" s="30"/>
    </row>
    <row r="30" spans="1:9" s="2" customFormat="1" ht="38.25" x14ac:dyDescent="0.2">
      <c r="A30" s="24" t="s">
        <v>29</v>
      </c>
      <c r="B30" s="18" t="s">
        <v>36</v>
      </c>
      <c r="C30" s="51">
        <f>C29/C6*100</f>
        <v>41.729858779208499</v>
      </c>
      <c r="D30" s="51">
        <f>D29/D6*100</f>
        <v>15.198041038242819</v>
      </c>
      <c r="E30" s="56"/>
      <c r="H30" s="28"/>
      <c r="I30" s="30"/>
    </row>
    <row r="31" spans="1:9" s="2" customFormat="1" ht="25.5" x14ac:dyDescent="0.2">
      <c r="A31" s="20" t="s">
        <v>22</v>
      </c>
      <c r="B31" s="18" t="s">
        <v>36</v>
      </c>
      <c r="C31" s="9">
        <v>16700</v>
      </c>
      <c r="D31" s="9">
        <v>0</v>
      </c>
      <c r="E31" s="51">
        <v>0</v>
      </c>
      <c r="H31" s="29"/>
      <c r="I31" s="30"/>
    </row>
    <row r="32" spans="1:9" s="2" customFormat="1" ht="38.25" x14ac:dyDescent="0.2">
      <c r="A32" s="43" t="s">
        <v>33</v>
      </c>
      <c r="B32" s="18" t="s">
        <v>37</v>
      </c>
      <c r="C32" s="50">
        <f>C31/C6*100</f>
        <v>2.6729110692220955E-3</v>
      </c>
      <c r="D32" s="50">
        <v>0</v>
      </c>
      <c r="E32" s="56"/>
      <c r="H32" s="29"/>
      <c r="I32" s="30"/>
    </row>
    <row r="33" spans="1:9" s="2" customFormat="1" ht="25.5" x14ac:dyDescent="0.2">
      <c r="A33" s="20" t="s">
        <v>23</v>
      </c>
      <c r="B33" s="18" t="s">
        <v>36</v>
      </c>
      <c r="C33" s="9">
        <v>0</v>
      </c>
      <c r="D33" s="9">
        <v>0</v>
      </c>
      <c r="E33" s="51">
        <v>0</v>
      </c>
      <c r="H33" s="29"/>
      <c r="I33" s="30"/>
    </row>
    <row r="34" spans="1:9" s="2" customFormat="1" ht="38.25" x14ac:dyDescent="0.2">
      <c r="A34" s="43" t="s">
        <v>34</v>
      </c>
      <c r="B34" s="18" t="s">
        <v>37</v>
      </c>
      <c r="C34" s="50">
        <v>0</v>
      </c>
      <c r="D34" s="50">
        <v>0</v>
      </c>
      <c r="E34" s="56"/>
      <c r="H34" s="29"/>
      <c r="I34" s="30"/>
    </row>
    <row r="35" spans="1:9" s="2" customFormat="1" ht="25.5" x14ac:dyDescent="0.2">
      <c r="A35" s="20" t="s">
        <v>24</v>
      </c>
      <c r="B35" s="18" t="s">
        <v>36</v>
      </c>
      <c r="C35" s="9">
        <f>174779370+1325803+2283233</f>
        <v>178388406</v>
      </c>
      <c r="D35" s="9">
        <f>49868286+1161841+2061320</f>
        <v>53091447</v>
      </c>
      <c r="E35" s="51">
        <f>(C35-D35)/D35*100</f>
        <v>236.00215492337213</v>
      </c>
      <c r="H35" s="28"/>
      <c r="I35" s="30"/>
    </row>
    <row r="36" spans="1:9" s="2" customFormat="1" ht="38.25" x14ac:dyDescent="0.2">
      <c r="A36" s="43" t="s">
        <v>30</v>
      </c>
      <c r="B36" s="18" t="s">
        <v>36</v>
      </c>
      <c r="C36" s="52">
        <f>C35/C6*100</f>
        <v>28.551876947202707</v>
      </c>
      <c r="D36" s="52">
        <f>D35/D6*100</f>
        <v>9.6186178654379031</v>
      </c>
      <c r="E36" s="38"/>
      <c r="H36" s="28"/>
      <c r="I36" s="30"/>
    </row>
    <row r="37" spans="1:9" s="2" customFormat="1" ht="12.75" x14ac:dyDescent="0.2">
      <c r="A37" s="62" t="s">
        <v>13</v>
      </c>
      <c r="B37" s="63"/>
      <c r="C37" s="63"/>
      <c r="D37" s="63"/>
      <c r="E37" s="64"/>
      <c r="I37" s="31"/>
    </row>
    <row r="38" spans="1:9" s="2" customFormat="1" ht="12.75" x14ac:dyDescent="0.2">
      <c r="A38" s="41" t="s">
        <v>19</v>
      </c>
      <c r="B38" s="18" t="s">
        <v>36</v>
      </c>
      <c r="C38" s="21">
        <f>C40</f>
        <v>63665943</v>
      </c>
      <c r="D38" s="37">
        <f>D40</f>
        <v>108971157</v>
      </c>
      <c r="E38" s="54">
        <f>(C38-D38)/D38*100</f>
        <v>-41.575417979640243</v>
      </c>
      <c r="F38" s="34"/>
      <c r="I38" s="31"/>
    </row>
    <row r="39" spans="1:9" s="2" customFormat="1" ht="12.75" customHeight="1" x14ac:dyDescent="0.2">
      <c r="A39" s="4" t="s">
        <v>4</v>
      </c>
      <c r="B39" s="3"/>
      <c r="C39" s="5"/>
      <c r="D39" s="3"/>
      <c r="E39" s="56"/>
      <c r="F39" s="34"/>
      <c r="I39" s="31"/>
    </row>
    <row r="40" spans="1:9" s="2" customFormat="1" ht="12.75" x14ac:dyDescent="0.2">
      <c r="A40" s="6" t="s">
        <v>10</v>
      </c>
      <c r="B40" s="18" t="s">
        <v>36</v>
      </c>
      <c r="C40" s="7">
        <f>C42+C43+C44</f>
        <v>63665943</v>
      </c>
      <c r="D40" s="7">
        <f>D42+D43+D44</f>
        <v>108971157</v>
      </c>
      <c r="E40" s="51">
        <f>(C40-D40)/D40*100</f>
        <v>-41.575417979640243</v>
      </c>
      <c r="F40" s="34"/>
      <c r="I40" s="31"/>
    </row>
    <row r="41" spans="1:9" s="2" customFormat="1" ht="12" customHeight="1" x14ac:dyDescent="0.2">
      <c r="A41" s="4" t="s">
        <v>4</v>
      </c>
      <c r="B41" s="3"/>
      <c r="C41" s="5"/>
      <c r="D41" s="5"/>
      <c r="E41" s="56"/>
      <c r="F41" s="34"/>
      <c r="I41" s="31"/>
    </row>
    <row r="42" spans="1:9" s="2" customFormat="1" ht="12.75" x14ac:dyDescent="0.2">
      <c r="A42" s="4" t="s">
        <v>5</v>
      </c>
      <c r="B42" s="18" t="s">
        <v>36</v>
      </c>
      <c r="C42" s="9">
        <v>53769181</v>
      </c>
      <c r="D42" s="9">
        <v>61720000</v>
      </c>
      <c r="E42" s="51">
        <f>(C42-D42)/D42*100</f>
        <v>-12.882078742709007</v>
      </c>
      <c r="F42" s="34"/>
      <c r="I42" s="31"/>
    </row>
    <row r="43" spans="1:9" s="2" customFormat="1" ht="12.75" x14ac:dyDescent="0.2">
      <c r="A43" s="4" t="s">
        <v>6</v>
      </c>
      <c r="B43" s="18" t="s">
        <v>36</v>
      </c>
      <c r="C43" s="9">
        <v>3736167</v>
      </c>
      <c r="D43" s="9">
        <v>28997510</v>
      </c>
      <c r="E43" s="51">
        <f>(C43-D43)/D43*100</f>
        <v>-87.115559232499621</v>
      </c>
      <c r="F43" s="34"/>
      <c r="I43" s="31"/>
    </row>
    <row r="44" spans="1:9" s="2" customFormat="1" ht="13.5" thickBot="1" x14ac:dyDescent="0.25">
      <c r="A44" s="22" t="s">
        <v>7</v>
      </c>
      <c r="B44" s="58" t="s">
        <v>36</v>
      </c>
      <c r="C44" s="23">
        <v>6160595</v>
      </c>
      <c r="D44" s="23">
        <v>18253647</v>
      </c>
      <c r="E44" s="55">
        <f>(C44-D44)/D44*100</f>
        <v>-66.250059508655994</v>
      </c>
      <c r="F44" s="35"/>
      <c r="I44" s="31"/>
    </row>
    <row r="45" spans="1:9" s="2" customFormat="1" ht="25.5" x14ac:dyDescent="0.2">
      <c r="A45" s="17" t="s">
        <v>20</v>
      </c>
      <c r="B45" s="18" t="s">
        <v>36</v>
      </c>
      <c r="C45" s="19">
        <v>48683248</v>
      </c>
      <c r="D45" s="19">
        <v>68963691</v>
      </c>
      <c r="E45" s="54">
        <f>(C45-D45)/D45*100</f>
        <v>-29.40742107321373</v>
      </c>
      <c r="F45" s="34"/>
      <c r="I45" s="31"/>
    </row>
    <row r="46" spans="1:9" s="2" customFormat="1" ht="38.25" x14ac:dyDescent="0.2">
      <c r="A46" s="24" t="s">
        <v>28</v>
      </c>
      <c r="B46" s="18" t="s">
        <v>36</v>
      </c>
      <c r="C46" s="51">
        <f>C45/C38*100</f>
        <v>76.466703713161053</v>
      </c>
      <c r="D46" s="51">
        <f>D45/D38*100</f>
        <v>63.286187738650881</v>
      </c>
      <c r="E46" s="3"/>
      <c r="H46" s="33"/>
      <c r="I46" s="30"/>
    </row>
    <row r="47" spans="1:9" s="2" customFormat="1" ht="25.5" x14ac:dyDescent="0.2">
      <c r="A47" s="20" t="s">
        <v>25</v>
      </c>
      <c r="B47" s="18" t="s">
        <v>36</v>
      </c>
      <c r="C47" s="9">
        <v>0</v>
      </c>
      <c r="D47" s="9">
        <v>44079736</v>
      </c>
      <c r="E47" s="51">
        <f>(C47-D47)/D47*100</f>
        <v>-100</v>
      </c>
      <c r="H47" s="33"/>
      <c r="I47" s="30"/>
    </row>
    <row r="48" spans="1:9" s="2" customFormat="1" ht="38.25" x14ac:dyDescent="0.2">
      <c r="A48" s="24" t="s">
        <v>29</v>
      </c>
      <c r="B48" s="18" t="s">
        <v>36</v>
      </c>
      <c r="C48" s="50">
        <f>C47/C38*100</f>
        <v>0</v>
      </c>
      <c r="D48" s="50">
        <f>D47/D38*100</f>
        <v>40.450828653677597</v>
      </c>
      <c r="E48" s="56"/>
      <c r="H48" s="33"/>
      <c r="I48" s="30"/>
    </row>
    <row r="49" spans="1:9" s="2" customFormat="1" ht="12.75" x14ac:dyDescent="0.2">
      <c r="A49" s="65" t="s">
        <v>27</v>
      </c>
      <c r="B49" s="66"/>
      <c r="C49" s="66"/>
      <c r="D49" s="66"/>
      <c r="E49" s="67"/>
      <c r="H49" s="33"/>
      <c r="I49" s="30"/>
    </row>
    <row r="50" spans="1:9" s="2" customFormat="1" ht="13.5" thickBot="1" x14ac:dyDescent="0.25">
      <c r="A50" s="36" t="s">
        <v>19</v>
      </c>
      <c r="B50" s="58" t="s">
        <v>36</v>
      </c>
      <c r="C50" s="68">
        <v>8832240</v>
      </c>
      <c r="D50" s="68">
        <v>6369617</v>
      </c>
      <c r="E50" s="55">
        <f>(C50-D50)/D50*100</f>
        <v>38.662026303936322</v>
      </c>
      <c r="H50" s="33"/>
      <c r="I50" s="30"/>
    </row>
    <row r="51" spans="1:9" s="2" customFormat="1" ht="25.5" x14ac:dyDescent="0.2">
      <c r="A51" s="17" t="s">
        <v>20</v>
      </c>
      <c r="B51" s="18" t="s">
        <v>36</v>
      </c>
      <c r="C51" s="19">
        <v>3347723</v>
      </c>
      <c r="D51" s="19">
        <v>45500</v>
      </c>
      <c r="E51" s="54">
        <f>(C51-D51)/D51*100</f>
        <v>7257.6329670329669</v>
      </c>
      <c r="H51" s="33"/>
      <c r="I51" s="30"/>
    </row>
    <row r="52" spans="1:9" s="2" customFormat="1" ht="38.25" x14ac:dyDescent="0.2">
      <c r="A52" s="24" t="s">
        <v>28</v>
      </c>
      <c r="B52" s="18" t="s">
        <v>36</v>
      </c>
      <c r="C52" s="53">
        <f>C51/C50*100</f>
        <v>37.903442388340899</v>
      </c>
      <c r="D52" s="52">
        <f>D51/D50*100</f>
        <v>0.71432866371714343</v>
      </c>
      <c r="E52" s="44"/>
      <c r="H52" s="33"/>
      <c r="I52" s="30"/>
    </row>
    <row r="53" spans="1:9" s="2" customFormat="1" ht="12.75" x14ac:dyDescent="0.2">
      <c r="A53" s="62" t="s">
        <v>14</v>
      </c>
      <c r="B53" s="63"/>
      <c r="C53" s="63"/>
      <c r="D53" s="63"/>
      <c r="E53" s="64"/>
    </row>
    <row r="54" spans="1:9" s="2" customFormat="1" ht="12.75" x14ac:dyDescent="0.2">
      <c r="A54" s="41" t="s">
        <v>19</v>
      </c>
      <c r="B54" s="18" t="s">
        <v>36</v>
      </c>
      <c r="C54" s="37">
        <f>C56+C61</f>
        <v>7921058</v>
      </c>
      <c r="D54" s="37">
        <f>D56+D61</f>
        <v>18171522</v>
      </c>
      <c r="E54" s="54">
        <f>(C54-D54)/D54*100</f>
        <v>-56.409496133565476</v>
      </c>
      <c r="F54" s="34"/>
    </row>
    <row r="55" spans="1:9" s="2" customFormat="1" ht="12" customHeight="1" x14ac:dyDescent="0.2">
      <c r="A55" s="4" t="s">
        <v>4</v>
      </c>
      <c r="B55" s="3"/>
      <c r="C55" s="3"/>
      <c r="D55" s="5"/>
      <c r="E55" s="56"/>
      <c r="F55" s="34"/>
    </row>
    <row r="56" spans="1:9" s="2" customFormat="1" ht="12.75" x14ac:dyDescent="0.2">
      <c r="A56" s="6" t="s">
        <v>10</v>
      </c>
      <c r="B56" s="18" t="s">
        <v>36</v>
      </c>
      <c r="C56" s="7">
        <f>C58+C59+C60</f>
        <v>3662405</v>
      </c>
      <c r="D56" s="7">
        <f>D58+D59+D60</f>
        <v>4581508</v>
      </c>
      <c r="E56" s="51">
        <f>(C56-D56)/D56*100</f>
        <v>-20.061145806140683</v>
      </c>
      <c r="F56" s="34"/>
    </row>
    <row r="57" spans="1:9" s="2" customFormat="1" ht="12" customHeight="1" x14ac:dyDescent="0.2">
      <c r="A57" s="4" t="s">
        <v>4</v>
      </c>
      <c r="B57" s="3"/>
      <c r="C57" s="5"/>
      <c r="D57" s="5"/>
      <c r="E57" s="56"/>
      <c r="F57" s="34"/>
    </row>
    <row r="58" spans="1:9" s="2" customFormat="1" ht="12.75" x14ac:dyDescent="0.2">
      <c r="A58" s="4" t="s">
        <v>5</v>
      </c>
      <c r="B58" s="18" t="s">
        <v>36</v>
      </c>
      <c r="C58" s="9">
        <v>0</v>
      </c>
      <c r="D58" s="9">
        <v>0</v>
      </c>
      <c r="E58" s="51">
        <v>0</v>
      </c>
      <c r="F58" s="35"/>
    </row>
    <row r="59" spans="1:9" s="2" customFormat="1" ht="12.75" x14ac:dyDescent="0.2">
      <c r="A59" s="4" t="s">
        <v>6</v>
      </c>
      <c r="B59" s="18" t="s">
        <v>36</v>
      </c>
      <c r="C59" s="9">
        <v>3070745</v>
      </c>
      <c r="D59" s="9">
        <v>4581508</v>
      </c>
      <c r="E59" s="51">
        <f>(C59-D59)/D59*100</f>
        <v>-32.975234355151187</v>
      </c>
      <c r="F59" s="34"/>
    </row>
    <row r="60" spans="1:9" s="2" customFormat="1" ht="12.75" x14ac:dyDescent="0.2">
      <c r="A60" s="4" t="s">
        <v>7</v>
      </c>
      <c r="B60" s="18" t="s">
        <v>36</v>
      </c>
      <c r="C60" s="9">
        <v>591660</v>
      </c>
      <c r="D60" s="9">
        <v>0</v>
      </c>
      <c r="E60" s="51">
        <v>0</v>
      </c>
      <c r="F60" s="34"/>
    </row>
    <row r="61" spans="1:9" s="2" customFormat="1" ht="12.75" x14ac:dyDescent="0.2">
      <c r="A61" s="6" t="s">
        <v>12</v>
      </c>
      <c r="B61" s="18" t="s">
        <v>36</v>
      </c>
      <c r="C61" s="7">
        <f>C63+C64+C65</f>
        <v>4258653</v>
      </c>
      <c r="D61" s="7">
        <f>D63+D64+D65</f>
        <v>13590014</v>
      </c>
      <c r="E61" s="51">
        <f>(C61-D61)/D61*100</f>
        <v>-68.663365615370225</v>
      </c>
      <c r="F61" s="34"/>
    </row>
    <row r="62" spans="1:9" s="2" customFormat="1" ht="12" customHeight="1" x14ac:dyDescent="0.2">
      <c r="A62" s="4" t="s">
        <v>4</v>
      </c>
      <c r="B62" s="3"/>
      <c r="C62" s="5"/>
      <c r="D62" s="5"/>
      <c r="E62" s="56"/>
      <c r="F62" s="35"/>
    </row>
    <row r="63" spans="1:9" s="2" customFormat="1" ht="12.75" x14ac:dyDescent="0.2">
      <c r="A63" s="4" t="s">
        <v>5</v>
      </c>
      <c r="B63" s="18" t="s">
        <v>36</v>
      </c>
      <c r="C63" s="9">
        <v>3063620</v>
      </c>
      <c r="D63" s="9">
        <v>12704377</v>
      </c>
      <c r="E63" s="51">
        <f>(C63-D63)/D63*100</f>
        <v>-75.885318894425126</v>
      </c>
      <c r="F63" s="34"/>
    </row>
    <row r="64" spans="1:9" s="2" customFormat="1" ht="12.75" x14ac:dyDescent="0.2">
      <c r="A64" s="4" t="s">
        <v>6</v>
      </c>
      <c r="B64" s="18" t="s">
        <v>36</v>
      </c>
      <c r="C64" s="9">
        <v>213859</v>
      </c>
      <c r="D64" s="9">
        <v>89756</v>
      </c>
      <c r="E64" s="51">
        <f>(C64-D64)/D64*100</f>
        <v>138.26707963813004</v>
      </c>
      <c r="F64" s="34"/>
    </row>
    <row r="65" spans="1:6" s="2" customFormat="1" ht="12.75" x14ac:dyDescent="0.2">
      <c r="A65" s="10" t="s">
        <v>7</v>
      </c>
      <c r="B65" s="18" t="s">
        <v>36</v>
      </c>
      <c r="C65" s="11">
        <v>981174</v>
      </c>
      <c r="D65" s="11">
        <v>795881</v>
      </c>
      <c r="E65" s="52">
        <f>(C65-D65)/D65*100</f>
        <v>23.281495600472933</v>
      </c>
      <c r="F65" s="35"/>
    </row>
    <row r="66" spans="1:6" s="2" customFormat="1" ht="12.75" x14ac:dyDescent="0.2">
      <c r="A66" s="62" t="s">
        <v>3</v>
      </c>
      <c r="B66" s="63"/>
      <c r="C66" s="63"/>
      <c r="D66" s="63"/>
      <c r="E66" s="64"/>
      <c r="F66" s="34"/>
    </row>
    <row r="67" spans="1:6" s="2" customFormat="1" ht="12.75" x14ac:dyDescent="0.2">
      <c r="A67" s="45" t="s">
        <v>19</v>
      </c>
      <c r="B67" s="18" t="s">
        <v>36</v>
      </c>
      <c r="C67" s="46">
        <v>57933152</v>
      </c>
      <c r="D67" s="46">
        <v>159116245</v>
      </c>
      <c r="E67" s="57">
        <f>(C67-D67)/D67*100</f>
        <v>-63.590674226883628</v>
      </c>
      <c r="F67" s="34"/>
    </row>
    <row r="68" spans="1:6" s="2" customFormat="1" ht="12.75" x14ac:dyDescent="0.2">
      <c r="A68" s="62" t="s">
        <v>15</v>
      </c>
      <c r="B68" s="63"/>
      <c r="C68" s="63"/>
      <c r="D68" s="63"/>
      <c r="E68" s="64"/>
    </row>
    <row r="69" spans="1:6" s="2" customFormat="1" ht="12.75" x14ac:dyDescent="0.2">
      <c r="A69" s="45" t="s">
        <v>19</v>
      </c>
      <c r="B69" s="18" t="s">
        <v>36</v>
      </c>
      <c r="C69" s="46">
        <v>0</v>
      </c>
      <c r="D69" s="46">
        <v>0</v>
      </c>
      <c r="E69" s="57">
        <v>0</v>
      </c>
    </row>
    <row r="70" spans="1:6" s="2" customFormat="1" ht="12.75" x14ac:dyDescent="0.2">
      <c r="A70" s="59" t="s">
        <v>2</v>
      </c>
      <c r="B70" s="60"/>
      <c r="C70" s="60"/>
      <c r="D70" s="60"/>
      <c r="E70" s="61"/>
    </row>
    <row r="71" spans="1:6" s="2" customFormat="1" ht="25.5" customHeight="1" x14ac:dyDescent="0.2">
      <c r="A71" s="47" t="s">
        <v>26</v>
      </c>
      <c r="B71" s="18" t="s">
        <v>36</v>
      </c>
      <c r="C71" s="37">
        <v>949733</v>
      </c>
      <c r="D71" s="48">
        <v>1174522</v>
      </c>
      <c r="E71" s="54">
        <f>(C71-D71)/D71*100</f>
        <v>-19.138764535700481</v>
      </c>
    </row>
    <row r="73" spans="1:6" s="2" customFormat="1" ht="38.25" x14ac:dyDescent="0.2">
      <c r="A73" s="25" t="s">
        <v>16</v>
      </c>
    </row>
    <row r="74" spans="1:6" s="2" customFormat="1" ht="38.25" x14ac:dyDescent="0.2">
      <c r="A74" s="26" t="s">
        <v>17</v>
      </c>
    </row>
    <row r="75" spans="1:6" s="2" customFormat="1" ht="12.75" x14ac:dyDescent="0.2"/>
  </sheetData>
  <mergeCells count="7">
    <mergeCell ref="A70:E70"/>
    <mergeCell ref="A5:E5"/>
    <mergeCell ref="A37:E37"/>
    <mergeCell ref="A49:E49"/>
    <mergeCell ref="A53:E53"/>
    <mergeCell ref="A66:E66"/>
    <mergeCell ref="A68:E68"/>
  </mergeCells>
  <phoneticPr fontId="1" type="noConversion"/>
  <conditionalFormatting sqref="C42:C44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42:D44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C58:C60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58:D6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63:C65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63:D65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C10:C1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10:D12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15:C17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15:D1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20:C2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20:D22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25:C26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25:D26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2020-01-21T08:48:15Z</cp:lastPrinted>
  <dcterms:created xsi:type="dcterms:W3CDTF">2019-09-17T12:20:48Z</dcterms:created>
  <dcterms:modified xsi:type="dcterms:W3CDTF">2021-01-19T06:21:12Z</dcterms:modified>
</cp:coreProperties>
</file>