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Izsludinātie-gads-2023/"/>
    </mc:Choice>
  </mc:AlternateContent>
  <xr:revisionPtr revIDLastSave="342" documentId="13_ncr:1_{88F99237-AA40-4FD6-8862-BB6604AC732C}" xr6:coauthVersionLast="47" xr6:coauthVersionMax="47" xr10:uidLastSave="{810B3400-B89E-4CE9-861D-9C0462450B79}"/>
  <bookViews>
    <workbookView xWindow="33525" yWindow="2085" windowWidth="21600" windowHeight="12255" xr2:uid="{911B3810-A9BC-4215-89EE-DE4421A554FB}"/>
  </bookViews>
  <sheets>
    <sheet name="PIL-izsludinasana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D21" i="1"/>
  <c r="C25" i="1"/>
  <c r="C24" i="1"/>
  <c r="C23" i="1"/>
  <c r="C19" i="1"/>
  <c r="C18" i="1"/>
  <c r="C17" i="1"/>
  <c r="C14" i="1"/>
  <c r="C13" i="1"/>
  <c r="C12" i="1"/>
  <c r="C46" i="1"/>
  <c r="C38" i="1"/>
  <c r="C37" i="1"/>
  <c r="C36" i="1"/>
  <c r="C32" i="1"/>
  <c r="C31" i="1"/>
  <c r="C30" i="1"/>
  <c r="E32" i="1" l="1"/>
  <c r="E24" i="1" l="1"/>
  <c r="E23" i="1"/>
  <c r="E37" i="1"/>
  <c r="E36" i="1"/>
  <c r="E46" i="1" l="1"/>
  <c r="E44" i="1"/>
  <c r="E43" i="1"/>
  <c r="D41" i="1"/>
  <c r="D47" i="1" s="1"/>
  <c r="C41" i="1"/>
  <c r="E38" i="1"/>
  <c r="D34" i="1"/>
  <c r="C34" i="1"/>
  <c r="E31" i="1"/>
  <c r="E30" i="1"/>
  <c r="D28" i="1"/>
  <c r="C28" i="1"/>
  <c r="E25" i="1"/>
  <c r="C15" i="1"/>
  <c r="E18" i="1"/>
  <c r="E17" i="1"/>
  <c r="D15" i="1"/>
  <c r="E14" i="1"/>
  <c r="E13" i="1"/>
  <c r="E12" i="1"/>
  <c r="D10" i="1"/>
  <c r="E28" i="1" l="1"/>
  <c r="E15" i="1"/>
  <c r="D39" i="1"/>
  <c r="E41" i="1"/>
  <c r="C10" i="1"/>
  <c r="E10" i="1" s="1"/>
  <c r="C39" i="1"/>
  <c r="D8" i="1"/>
  <c r="D26" i="1" s="1"/>
  <c r="E19" i="1"/>
  <c r="C21" i="1"/>
  <c r="E34" i="1"/>
  <c r="C47" i="1"/>
  <c r="C8" i="1" l="1"/>
  <c r="C7" i="1" s="1"/>
  <c r="D7" i="1"/>
  <c r="E21" i="1"/>
  <c r="C26" i="1" l="1"/>
  <c r="E8" i="1"/>
  <c r="E7" i="1"/>
</calcChain>
</file>

<file path=xl/sharedStrings.xml><?xml version="1.0" encoding="utf-8"?>
<sst xmlns="http://schemas.openxmlformats.org/spreadsheetml/2006/main" count="50" uniqueCount="25">
  <si>
    <t xml:space="preserve">Publisko iepirkumu likuma publikāciju statistikas rādītāji </t>
  </si>
  <si>
    <t>Aktualizēts: 23.02.2024.</t>
  </si>
  <si>
    <t>Pār-skata periods</t>
  </si>
  <si>
    <t>Izsludināto paziņojumu skaits</t>
  </si>
  <si>
    <t>Dati</t>
  </si>
  <si>
    <t>2022. gada attiecīgā perioda dati</t>
  </si>
  <si>
    <t xml:space="preserve">Īpatsvars (%)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</si>
  <si>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</si>
  <si>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</si>
  <si>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</si>
  <si>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</si>
  <si>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</si>
  <si>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</si>
  <si>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</si>
  <si>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</si>
  <si>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</si>
  <si>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</si>
  <si>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</si>
  <si>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</si>
  <si>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</si>
  <si>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</si>
  <si>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</si>
  <si>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Izsludināto paziņojumu skaitu veido - Paziņojums par līgumu, Paziņojums par metu konkursu, Paziņojums par sociālajiem un citiem īpašiem pakalpojumiem - paziņojums par līgumu, Paziņojums par plānoto līgumu 9. panta kārtībā, Paziņojums par līgumu attiecībā uz sociālajiem un citiem īpašiem pakalpojumiem, Paziņojums par plānoto līgumu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</si>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</sst>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/>
    <xf numFmtId="164" fontId="2" fillId="0" borderId="1" xfId="0" applyNumberFormat="1" applyFont="1" applyBorder="1"/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/>
    <xf numFmtId="3" fontId="5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6" fillId="0" borderId="1" xfId="0" applyFont="1" applyBorder="1"/>
    <xf numFmtId="3" fontId="5" fillId="0" borderId="1" xfId="0" applyNumberFormat="1" applyFont="1" applyBorder="1"/>
    <xf numFmtId="165" fontId="2" fillId="0" borderId="1" xfId="0" applyNumberFormat="1" applyFont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0" fontId="2" fillId="0" borderId="4" xfId="0" applyFont="1" applyBorder="1" applyAlignment="1">
      <alignment horizontal="right"/>
    </xf>
    <xf numFmtId="3" fontId="2" fillId="5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2" fillId="0" borderId="6" xfId="0" applyFont="1" applyBorder="1"/>
    <xf numFmtId="0" fontId="2" fillId="5" borderId="6" xfId="0" applyFont="1" applyFill="1" applyBorder="1"/>
    <xf numFmtId="3" fontId="2" fillId="5" borderId="6" xfId="0" applyNumberFormat="1" applyFont="1" applyFill="1" applyBorder="1"/>
    <xf numFmtId="164" fontId="2" fillId="0" borderId="6" xfId="0" applyNumberFormat="1" applyFont="1" applyBorder="1"/>
    <xf numFmtId="3" fontId="2" fillId="0" borderId="1" xfId="0" applyNumberFormat="1" applyFont="1" applyBorder="1"/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8" fillId="5" borderId="6" xfId="0" applyFont="1" applyFill="1" applyBorder="1"/>
    <xf numFmtId="0" fontId="2" fillId="7" borderId="7" xfId="0" applyFont="1" applyFill="1" applyBorder="1" applyAlignment="1">
      <alignment wrapText="1"/>
    </xf>
    <xf numFmtId="164" fontId="0" fillId="7" borderId="7" xfId="0" applyNumberFormat="1" applyFill="1" applyBorder="1"/>
    <xf numFmtId="165" fontId="0" fillId="7" borderId="7" xfId="0" applyNumberFormat="1" applyFill="1" applyBorder="1"/>
    <xf numFmtId="0" fontId="0" fillId="8" borderId="7" xfId="0" applyFill="1" applyBorder="1"/>
    <xf numFmtId="0" fontId="2" fillId="9" borderId="2" xfId="0" applyFont="1" applyFill="1" applyBorder="1"/>
    <xf numFmtId="0" fontId="2" fillId="9" borderId="3" xfId="0" applyFont="1" applyFill="1" applyBorder="1"/>
    <xf numFmtId="0" fontId="2" fillId="9" borderId="8" xfId="0" applyFont="1" applyFill="1" applyBorder="1"/>
    <xf numFmtId="0" fontId="6" fillId="4" borderId="5" xfId="0" applyFont="1" applyFill="1" applyBorder="1"/>
    <xf numFmtId="3" fontId="5" fillId="4" borderId="5" xfId="0" applyNumberFormat="1" applyFont="1" applyFill="1" applyBorder="1"/>
    <xf numFmtId="164" fontId="2" fillId="2" borderId="1" xfId="0" applyNumberFormat="1" applyFont="1" applyFill="1" applyBorder="1"/>
    <xf numFmtId="0" fontId="2" fillId="7" borderId="4" xfId="0" applyFont="1" applyFill="1" applyBorder="1" applyAlignment="1">
      <alignment wrapText="1"/>
    </xf>
    <xf numFmtId="164" fontId="0" fillId="7" borderId="4" xfId="0" applyNumberFormat="1" applyFill="1" applyBorder="1"/>
    <xf numFmtId="165" fontId="0" fillId="7" borderId="4" xfId="0" applyNumberFormat="1" applyFill="1" applyBorder="1"/>
    <xf numFmtId="0" fontId="0" fillId="8" borderId="4" xfId="0" applyFill="1" applyBorder="1"/>
    <xf numFmtId="0" fontId="5" fillId="4" borderId="9" xfId="0" applyFont="1" applyFill="1" applyBorder="1" applyAlignment="1">
      <alignment horizontal="left"/>
    </xf>
    <xf numFmtId="3" fontId="5" fillId="4" borderId="9" xfId="0" applyNumberFormat="1" applyFont="1" applyFill="1" applyBorder="1"/>
    <xf numFmtId="165" fontId="2" fillId="0" borderId="5" xfId="0" applyNumberFormat="1" applyFont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3" fontId="5" fillId="0" borderId="4" xfId="0" applyNumberFormat="1" applyFont="1" applyBorder="1"/>
    <xf numFmtId="0" fontId="6" fillId="0" borderId="6" xfId="0" applyFont="1" applyBorder="1"/>
    <xf numFmtId="3" fontId="5" fillId="0" borderId="6" xfId="0" applyNumberFormat="1" applyFont="1" applyBorder="1"/>
    <xf numFmtId="165" fontId="2" fillId="0" borderId="6" xfId="0" applyNumberFormat="1" applyFont="1" applyBorder="1"/>
    <xf numFmtId="0" fontId="2" fillId="7" borderId="1" xfId="0" applyFont="1" applyFill="1" applyBorder="1" applyAlignment="1">
      <alignment wrapText="1"/>
    </xf>
    <xf numFmtId="164" fontId="0" fillId="7" borderId="1" xfId="0" applyNumberFormat="1" applyFill="1" applyBorder="1"/>
    <xf numFmtId="165" fontId="0" fillId="7" borderId="1" xfId="0" applyNumberFormat="1" applyFill="1" applyBorder="1"/>
    <xf numFmtId="0" fontId="0" fillId="8" borderId="1" xfId="0" applyFill="1" applyBorder="1"/>
    <xf numFmtId="3" fontId="3" fillId="0" borderId="0" xfId="0" applyNumberFormat="1" applyFont="1"/>
    <xf numFmtId="0" fontId="3" fillId="0" borderId="0" xfId="0" applyFont="1"/>
    <xf numFmtId="0" fontId="7" fillId="0" borderId="0" xfId="0" applyFont="1"/>
    <xf numFmtId="166" fontId="0" fillId="0" borderId="0" xfId="0" applyNumberFormat="1"/>
    <xf numFmtId="10" fontId="2" fillId="0" borderId="0" xfId="0" applyNumberFormat="1" applyFont="1"/>
    <xf numFmtId="0" fontId="2" fillId="7" borderId="1" xfId="0" applyFont="1" applyFill="1" applyBorder="1"/>
    <xf numFmtId="0" fontId="2" fillId="7" borderId="5" xfId="0" applyFont="1" applyFill="1" applyBorder="1"/>
    <xf numFmtId="2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9F93-8DB1-497E-AE8C-965654A77004}">
  <dimension ref="A1:H53"/>
  <sheetViews>
    <sheetView tabSelected="1" topLeftCell="A26" workbookViewId="0">
      <selection activeCell="I37" sqref="I37"/>
    </sheetView>
  </sheetViews>
  <sheetFormatPr defaultRowHeight="14.5" x14ac:dyDescent="0.35"/>
  <cols>
    <col min="1" max="1" width="37.7265625" customWidth="1"/>
    <col min="2" max="2" width="7.453125" customWidth="1"/>
    <col min="3" max="3" width="8.26953125" customWidth="1"/>
    <col min="4" max="4" width="8" customWidth="1"/>
    <col min="5" max="5" width="8.81640625" customWidth="1"/>
    <col min="6" max="6" width="10.81640625" bestFit="1" customWidth="1"/>
  </cols>
  <sheetData>
    <row r="1" spans="1:6" ht="15.5" x14ac:dyDescent="0.35">
      <c r="A1" s="68" t="s">
        <v>0</v>
      </c>
      <c r="B1" s="68"/>
      <c r="C1" s="68"/>
      <c r="D1" s="68"/>
      <c r="E1" s="68"/>
      <c r="F1" s="68"/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1" t="s">
        <v>1</v>
      </c>
      <c r="B3" s="1"/>
      <c r="C3" s="1"/>
      <c r="D3" s="1"/>
      <c r="E3" s="1"/>
      <c r="F3" s="1"/>
    </row>
    <row r="4" spans="1:6" s="1" customFormat="1" ht="13" x14ac:dyDescent="0.3">
      <c r="A4" s="70"/>
      <c r="B4" s="71" t="s">
        <v>2</v>
      </c>
      <c r="C4" s="72" t="s">
        <v>3</v>
      </c>
      <c r="D4" s="72"/>
      <c r="E4" s="72"/>
    </row>
    <row r="5" spans="1:6" s="1" customFormat="1" ht="65" x14ac:dyDescent="0.3">
      <c r="A5" s="70"/>
      <c r="B5" s="71"/>
      <c r="C5" s="2" t="s">
        <v>4</v>
      </c>
      <c r="D5" s="3" t="s">
        <v>5</v>
      </c>
      <c r="E5" s="4" t="s">
        <v>6</v>
      </c>
    </row>
    <row r="6" spans="1:6" s="1" customFormat="1" ht="13" x14ac:dyDescent="0.3">
      <c r="A6" s="73" t="s">
        <v>7</v>
      </c>
      <c r="B6" s="74"/>
      <c r="C6" s="74"/>
      <c r="D6" s="74"/>
      <c r="E6" s="74"/>
    </row>
    <row r="7" spans="1:6" s="1" customFormat="1" ht="15.5" x14ac:dyDescent="0.35">
      <c r="A7" s="5" t="s">
        <v>8</v>
      </c>
      <c r="B7" s="6">
        <v>2023</v>
      </c>
      <c r="C7" s="7">
        <f>C8+C28+C41</f>
        <v>11252</v>
      </c>
      <c r="D7" s="7">
        <f>D8+D28+D41</f>
        <v>12110</v>
      </c>
      <c r="E7" s="8">
        <f>(C7-D7)/D7*100</f>
        <v>-7.0850536746490498</v>
      </c>
    </row>
    <row r="8" spans="1:6" s="1" customFormat="1" ht="13" x14ac:dyDescent="0.3">
      <c r="A8" s="9" t="s">
        <v>9</v>
      </c>
      <c r="B8" s="10">
        <v>2023</v>
      </c>
      <c r="C8" s="11">
        <f>C10+C15</f>
        <v>5292</v>
      </c>
      <c r="D8" s="11">
        <f>D10+D15</f>
        <v>5726</v>
      </c>
      <c r="E8" s="8">
        <f>(C8-D8)/D8*100</f>
        <v>-7.5794621026894866</v>
      </c>
    </row>
    <row r="9" spans="1:6" s="1" customFormat="1" ht="12" customHeight="1" x14ac:dyDescent="0.3">
      <c r="A9" s="12" t="s">
        <v>10</v>
      </c>
      <c r="B9" s="13"/>
      <c r="C9" s="14"/>
      <c r="D9" s="14"/>
      <c r="E9" s="13"/>
    </row>
    <row r="10" spans="1:6" s="1" customFormat="1" ht="13" x14ac:dyDescent="0.3">
      <c r="A10" s="15" t="s">
        <v>11</v>
      </c>
      <c r="B10" s="6">
        <v>2023</v>
      </c>
      <c r="C10" s="16">
        <f>C12+C13+C14</f>
        <v>2688</v>
      </c>
      <c r="D10" s="16">
        <f>D12+D13+D14</f>
        <v>2723</v>
      </c>
      <c r="E10" s="17">
        <f>(C10-D10)/D10*100</f>
        <v>-1.2853470437017995</v>
      </c>
    </row>
    <row r="11" spans="1:6" s="1" customFormat="1" ht="12" customHeight="1" x14ac:dyDescent="0.3">
      <c r="A11" s="12" t="s">
        <v>10</v>
      </c>
      <c r="B11" s="13"/>
      <c r="C11" s="14"/>
      <c r="D11" s="14"/>
      <c r="E11" s="13"/>
    </row>
    <row r="12" spans="1:6" s="1" customFormat="1" ht="13" x14ac:dyDescent="0.3">
      <c r="A12" s="12" t="s">
        <v>12</v>
      </c>
      <c r="B12" s="6">
        <v>2023</v>
      </c>
      <c r="C12" s="18">
        <f>227+34</f>
        <v>261</v>
      </c>
      <c r="D12" s="19">
        <v>203</v>
      </c>
      <c r="E12" s="8">
        <f>(C12-D12)/D12*100</f>
        <v>28.571428571428569</v>
      </c>
    </row>
    <row r="13" spans="1:6" s="1" customFormat="1" ht="13" x14ac:dyDescent="0.3">
      <c r="A13" s="12" t="s">
        <v>13</v>
      </c>
      <c r="B13" s="6">
        <v>2023</v>
      </c>
      <c r="C13" s="18">
        <f>1180+205</f>
        <v>1385</v>
      </c>
      <c r="D13" s="19">
        <v>1525</v>
      </c>
      <c r="E13" s="8">
        <f>(C13-D13)/D13*100</f>
        <v>-9.1803278688524586</v>
      </c>
    </row>
    <row r="14" spans="1:6" s="1" customFormat="1" ht="13" x14ac:dyDescent="0.3">
      <c r="A14" s="12" t="s">
        <v>14</v>
      </c>
      <c r="B14" s="6">
        <v>2023</v>
      </c>
      <c r="C14" s="18">
        <f>835+207</f>
        <v>1042</v>
      </c>
      <c r="D14" s="19">
        <v>995</v>
      </c>
      <c r="E14" s="8">
        <f>(C14-D14)/D14*100</f>
        <v>4.7236180904522609</v>
      </c>
    </row>
    <row r="15" spans="1:6" s="1" customFormat="1" ht="13" x14ac:dyDescent="0.3">
      <c r="A15" s="15" t="s">
        <v>15</v>
      </c>
      <c r="B15" s="6">
        <v>2023</v>
      </c>
      <c r="C15" s="16">
        <f>C17+C18+C19</f>
        <v>2604</v>
      </c>
      <c r="D15" s="16">
        <f>D17+D18+D19</f>
        <v>3003</v>
      </c>
      <c r="E15" s="8">
        <f>(C15-D15)/D15*100</f>
        <v>-13.286713286713287</v>
      </c>
    </row>
    <row r="16" spans="1:6" s="1" customFormat="1" ht="12" customHeight="1" x14ac:dyDescent="0.3">
      <c r="A16" s="12" t="s">
        <v>10</v>
      </c>
      <c r="B16" s="13"/>
      <c r="C16" s="14"/>
      <c r="D16" s="14"/>
      <c r="E16" s="13"/>
    </row>
    <row r="17" spans="1:5" s="1" customFormat="1" ht="13" x14ac:dyDescent="0.3">
      <c r="A17" s="12" t="s">
        <v>12</v>
      </c>
      <c r="B17" s="6">
        <v>2023</v>
      </c>
      <c r="C17" s="19">
        <f>669+86</f>
        <v>755</v>
      </c>
      <c r="D17" s="19">
        <v>806</v>
      </c>
      <c r="E17" s="8">
        <f>(C17-D17)/D17*100</f>
        <v>-6.3275434243176178</v>
      </c>
    </row>
    <row r="18" spans="1:5" s="1" customFormat="1" ht="13" x14ac:dyDescent="0.3">
      <c r="A18" s="12" t="s">
        <v>13</v>
      </c>
      <c r="B18" s="6">
        <v>2023</v>
      </c>
      <c r="C18" s="19">
        <f>738+156</f>
        <v>894</v>
      </c>
      <c r="D18" s="19">
        <v>1173</v>
      </c>
      <c r="E18" s="8">
        <f>(C18-D18)/D18*100</f>
        <v>-23.785166240409207</v>
      </c>
    </row>
    <row r="19" spans="1:5" s="1" customFormat="1" ht="13" x14ac:dyDescent="0.3">
      <c r="A19" s="20" t="s">
        <v>14</v>
      </c>
      <c r="B19" s="6">
        <v>2023</v>
      </c>
      <c r="C19" s="21">
        <f>781+174</f>
        <v>955</v>
      </c>
      <c r="D19" s="21">
        <v>1024</v>
      </c>
      <c r="E19" s="22">
        <f>(C19-D19)/D19*100</f>
        <v>-6.73828125</v>
      </c>
    </row>
    <row r="20" spans="1:5" s="1" customFormat="1" ht="15.5" x14ac:dyDescent="0.35">
      <c r="A20" s="75" t="s">
        <v>16</v>
      </c>
      <c r="B20" s="76"/>
      <c r="C20" s="76"/>
      <c r="D20" s="76"/>
      <c r="E20" s="76"/>
    </row>
    <row r="21" spans="1:5" s="1" customFormat="1" ht="13" x14ac:dyDescent="0.3">
      <c r="A21" s="30" t="s">
        <v>17</v>
      </c>
      <c r="B21" s="6">
        <v>2023</v>
      </c>
      <c r="C21" s="6">
        <f>C23+C24+C25</f>
        <v>727</v>
      </c>
      <c r="D21" s="29">
        <f>D23+D24+D25</f>
        <v>810</v>
      </c>
      <c r="E21" s="8">
        <f>(C21-D21)/D21*100</f>
        <v>-10.246913580246913</v>
      </c>
    </row>
    <row r="22" spans="1:5" s="1" customFormat="1" ht="13" x14ac:dyDescent="0.3">
      <c r="A22" s="24" t="s">
        <v>10</v>
      </c>
      <c r="B22" s="13"/>
      <c r="C22" s="13"/>
      <c r="D22" s="14"/>
      <c r="E22" s="14"/>
    </row>
    <row r="23" spans="1:5" s="1" customFormat="1" ht="13" x14ac:dyDescent="0.3">
      <c r="A23" s="31" t="s">
        <v>12</v>
      </c>
      <c r="B23" s="6">
        <v>2023</v>
      </c>
      <c r="C23" s="18">
        <f>120+12</f>
        <v>132</v>
      </c>
      <c r="D23" s="19">
        <v>135</v>
      </c>
      <c r="E23" s="8">
        <f>(C23-D23)/D23*100</f>
        <v>-2.2222222222222223</v>
      </c>
    </row>
    <row r="24" spans="1:5" s="1" customFormat="1" ht="13" x14ac:dyDescent="0.3">
      <c r="A24" s="31" t="s">
        <v>13</v>
      </c>
      <c r="B24" s="6">
        <v>2023</v>
      </c>
      <c r="C24" s="18">
        <f>277+38</f>
        <v>315</v>
      </c>
      <c r="D24" s="19">
        <v>401</v>
      </c>
      <c r="E24" s="8">
        <f>(C24-D24)/D24*100</f>
        <v>-21.446384039900249</v>
      </c>
    </row>
    <row r="25" spans="1:5" s="1" customFormat="1" ht="13.5" thickBot="1" x14ac:dyDescent="0.35">
      <c r="A25" s="32" t="s">
        <v>14</v>
      </c>
      <c r="B25" s="25">
        <v>2023</v>
      </c>
      <c r="C25" s="33">
        <f>241+39</f>
        <v>280</v>
      </c>
      <c r="D25" s="27">
        <v>274</v>
      </c>
      <c r="E25" s="28">
        <f>(C25-D25)/D25*100</f>
        <v>2.1897810218978102</v>
      </c>
    </row>
    <row r="26" spans="1:5" s="1" customFormat="1" ht="26.5" x14ac:dyDescent="0.35">
      <c r="A26" s="34" t="s">
        <v>18</v>
      </c>
      <c r="B26" s="67">
        <v>2023</v>
      </c>
      <c r="C26" s="35">
        <f>C21/C8*100</f>
        <v>13.73771730914588</v>
      </c>
      <c r="D26" s="36">
        <f>D21/D8*100</f>
        <v>14.146000698567937</v>
      </c>
      <c r="E26" s="37"/>
    </row>
    <row r="27" spans="1:5" s="1" customFormat="1" ht="13" x14ac:dyDescent="0.3">
      <c r="A27" s="38"/>
      <c r="B27" s="39"/>
      <c r="C27" s="39"/>
      <c r="D27" s="39"/>
      <c r="E27" s="40"/>
    </row>
    <row r="28" spans="1:5" s="1" customFormat="1" ht="13" x14ac:dyDescent="0.3">
      <c r="A28" s="41" t="s">
        <v>19</v>
      </c>
      <c r="B28" s="10">
        <v>2023</v>
      </c>
      <c r="C28" s="42">
        <f>C30+C31+C32</f>
        <v>5461</v>
      </c>
      <c r="D28" s="42">
        <f>D30+D31+D32</f>
        <v>5979</v>
      </c>
      <c r="E28" s="23">
        <f>(C28-D28)/D28*100</f>
        <v>-8.66365612978759</v>
      </c>
    </row>
    <row r="29" spans="1:5" s="1" customFormat="1" ht="12" customHeight="1" x14ac:dyDescent="0.3">
      <c r="A29" s="12" t="s">
        <v>10</v>
      </c>
      <c r="B29" s="13"/>
      <c r="C29" s="14"/>
      <c r="D29" s="14"/>
      <c r="E29" s="43"/>
    </row>
    <row r="30" spans="1:5" s="1" customFormat="1" ht="13" x14ac:dyDescent="0.3">
      <c r="A30" s="12" t="s">
        <v>12</v>
      </c>
      <c r="B30" s="6">
        <v>2023</v>
      </c>
      <c r="C30" s="19">
        <f>949+78</f>
        <v>1027</v>
      </c>
      <c r="D30" s="19">
        <v>1309</v>
      </c>
      <c r="E30" s="8">
        <f>(C30-D30)/D30*100</f>
        <v>-21.543162719633308</v>
      </c>
    </row>
    <row r="31" spans="1:5" s="1" customFormat="1" ht="13" x14ac:dyDescent="0.3">
      <c r="A31" s="12" t="s">
        <v>13</v>
      </c>
      <c r="B31" s="6">
        <v>2023</v>
      </c>
      <c r="C31" s="19">
        <f>1872+355</f>
        <v>2227</v>
      </c>
      <c r="D31" s="19">
        <v>2270</v>
      </c>
      <c r="E31" s="8">
        <f>(C31-D31)/D31*100</f>
        <v>-1.8942731277533038</v>
      </c>
    </row>
    <row r="32" spans="1:5" s="1" customFormat="1" ht="13" x14ac:dyDescent="0.3">
      <c r="A32" s="20" t="s">
        <v>14</v>
      </c>
      <c r="B32" s="6">
        <v>2023</v>
      </c>
      <c r="C32" s="21">
        <f>1831+376</f>
        <v>2207</v>
      </c>
      <c r="D32" s="21">
        <v>2400</v>
      </c>
      <c r="E32" s="8">
        <f>(C32-D32)/D32*100</f>
        <v>-8.0416666666666661</v>
      </c>
    </row>
    <row r="33" spans="1:8" s="1" customFormat="1" ht="15.5" x14ac:dyDescent="0.35">
      <c r="A33" s="75" t="s">
        <v>19</v>
      </c>
      <c r="B33" s="76"/>
      <c r="C33" s="76"/>
      <c r="D33" s="76"/>
      <c r="E33" s="76"/>
    </row>
    <row r="34" spans="1:8" s="1" customFormat="1" ht="13" x14ac:dyDescent="0.3">
      <c r="A34" s="30" t="s">
        <v>17</v>
      </c>
      <c r="B34" s="6">
        <v>2023</v>
      </c>
      <c r="C34" s="6">
        <f>C36+C37+C38</f>
        <v>323</v>
      </c>
      <c r="D34" s="29">
        <f>D36+D37+D38</f>
        <v>355</v>
      </c>
      <c r="E34" s="8">
        <f>(C34-D34)/D34*100</f>
        <v>-9.0140845070422539</v>
      </c>
    </row>
    <row r="35" spans="1:8" s="1" customFormat="1" ht="13" x14ac:dyDescent="0.3">
      <c r="A35" s="24" t="s">
        <v>10</v>
      </c>
      <c r="B35" s="13"/>
      <c r="C35" s="13"/>
      <c r="D35" s="14"/>
      <c r="E35" s="14"/>
    </row>
    <row r="36" spans="1:8" s="1" customFormat="1" ht="13" x14ac:dyDescent="0.3">
      <c r="A36" s="31" t="s">
        <v>12</v>
      </c>
      <c r="B36" s="6">
        <v>2023</v>
      </c>
      <c r="C36" s="18">
        <f>50+5</f>
        <v>55</v>
      </c>
      <c r="D36" s="19">
        <v>75</v>
      </c>
      <c r="E36" s="8">
        <f>(C36-D36)/D36*100</f>
        <v>-26.666666666666668</v>
      </c>
    </row>
    <row r="37" spans="1:8" s="1" customFormat="1" ht="13" x14ac:dyDescent="0.3">
      <c r="A37" s="31" t="s">
        <v>13</v>
      </c>
      <c r="B37" s="6">
        <v>2023</v>
      </c>
      <c r="C37" s="18">
        <f>113+8</f>
        <v>121</v>
      </c>
      <c r="D37" s="19">
        <v>148</v>
      </c>
      <c r="E37" s="8">
        <f>(C37-D37)/D37*100</f>
        <v>-18.243243243243242</v>
      </c>
    </row>
    <row r="38" spans="1:8" s="1" customFormat="1" ht="13.5" thickBot="1" x14ac:dyDescent="0.35">
      <c r="A38" s="32" t="s">
        <v>14</v>
      </c>
      <c r="B38" s="25">
        <v>2023</v>
      </c>
      <c r="C38" s="26">
        <f>119+28</f>
        <v>147</v>
      </c>
      <c r="D38" s="27">
        <v>132</v>
      </c>
      <c r="E38" s="28">
        <f>(C38-D38)/D38*100</f>
        <v>11.363636363636363</v>
      </c>
    </row>
    <row r="39" spans="1:8" s="1" customFormat="1" ht="26.5" x14ac:dyDescent="0.35">
      <c r="A39" s="44" t="s">
        <v>18</v>
      </c>
      <c r="B39" s="67">
        <v>2023</v>
      </c>
      <c r="C39" s="45">
        <f>C34/C28*100</f>
        <v>5.9146676432887748</v>
      </c>
      <c r="D39" s="46">
        <f>D34/D28*100</f>
        <v>5.9374477337347384</v>
      </c>
      <c r="E39" s="47"/>
    </row>
    <row r="40" spans="1:8" s="1" customFormat="1" ht="13" x14ac:dyDescent="0.3">
      <c r="A40" s="38"/>
      <c r="B40" s="39"/>
      <c r="C40" s="39"/>
      <c r="D40" s="39"/>
      <c r="E40" s="40"/>
    </row>
    <row r="41" spans="1:8" s="1" customFormat="1" ht="13" x14ac:dyDescent="0.3">
      <c r="A41" s="48" t="s">
        <v>20</v>
      </c>
      <c r="B41" s="10">
        <v>2023</v>
      </c>
      <c r="C41" s="49">
        <f>C43+C44</f>
        <v>499</v>
      </c>
      <c r="D41" s="49">
        <f>D43+D44</f>
        <v>405</v>
      </c>
      <c r="E41" s="50">
        <f>(C41-D41)/D41*100</f>
        <v>23.209876543209877</v>
      </c>
    </row>
    <row r="42" spans="1:8" s="1" customFormat="1" ht="13" x14ac:dyDescent="0.3">
      <c r="A42" s="20" t="s">
        <v>10</v>
      </c>
      <c r="B42" s="51"/>
      <c r="C42" s="52"/>
      <c r="D42" s="52"/>
      <c r="E42" s="14"/>
    </row>
    <row r="43" spans="1:8" s="1" customFormat="1" ht="13" x14ac:dyDescent="0.3">
      <c r="A43" s="15" t="s">
        <v>11</v>
      </c>
      <c r="B43" s="6">
        <v>2023</v>
      </c>
      <c r="C43" s="53">
        <f>93+23</f>
        <v>116</v>
      </c>
      <c r="D43" s="53">
        <v>101</v>
      </c>
      <c r="E43" s="17">
        <f>(C43-D43)/D43*100</f>
        <v>14.85148514851485</v>
      </c>
    </row>
    <row r="44" spans="1:8" s="1" customFormat="1" ht="13.5" thickBot="1" x14ac:dyDescent="0.35">
      <c r="A44" s="54" t="s">
        <v>21</v>
      </c>
      <c r="B44" s="6">
        <v>2023</v>
      </c>
      <c r="C44" s="55">
        <f>332+51</f>
        <v>383</v>
      </c>
      <c r="D44" s="55">
        <v>304</v>
      </c>
      <c r="E44" s="56">
        <f>(C44-D44)/D44*100</f>
        <v>25.986842105263158</v>
      </c>
    </row>
    <row r="45" spans="1:8" s="1" customFormat="1" ht="15.5" x14ac:dyDescent="0.35">
      <c r="A45" s="77" t="s">
        <v>20</v>
      </c>
      <c r="B45" s="78"/>
      <c r="C45" s="78"/>
      <c r="D45" s="78"/>
      <c r="E45" s="78"/>
    </row>
    <row r="46" spans="1:8" s="1" customFormat="1" ht="13" x14ac:dyDescent="0.3">
      <c r="A46" s="30" t="s">
        <v>17</v>
      </c>
      <c r="B46" s="6">
        <v>2023</v>
      </c>
      <c r="C46" s="6">
        <f>75+8</f>
        <v>83</v>
      </c>
      <c r="D46" s="29">
        <v>63</v>
      </c>
      <c r="E46" s="8">
        <f>(C46-D46)/D46*100</f>
        <v>31.746031746031743</v>
      </c>
    </row>
    <row r="47" spans="1:8" s="1" customFormat="1" ht="26.5" x14ac:dyDescent="0.35">
      <c r="A47" s="57" t="s">
        <v>18</v>
      </c>
      <c r="B47" s="66">
        <v>2023</v>
      </c>
      <c r="C47" s="58">
        <f>C46/C41*100</f>
        <v>16.633266533066131</v>
      </c>
      <c r="D47" s="59">
        <f>D46/D41*100</f>
        <v>15.555555555555555</v>
      </c>
      <c r="E47" s="60"/>
    </row>
    <row r="48" spans="1:8" s="1" customFormat="1" ht="13" x14ac:dyDescent="0.3">
      <c r="F48" s="61"/>
      <c r="H48" s="65"/>
    </row>
    <row r="49" spans="1:8" s="1" customFormat="1" ht="54.75" customHeight="1" x14ac:dyDescent="0.3">
      <c r="A49" s="69" t="s">
        <v>22</v>
      </c>
      <c r="B49" s="69"/>
      <c r="C49" s="69"/>
      <c r="D49" s="69"/>
      <c r="E49" s="69"/>
      <c r="F49" s="62"/>
      <c r="H49" s="65"/>
    </row>
    <row r="50" spans="1:8" s="1" customFormat="1" ht="29.25" customHeight="1" x14ac:dyDescent="0.3">
      <c r="A50" s="69" t="s">
        <v>23</v>
      </c>
      <c r="B50" s="69"/>
      <c r="C50" s="69"/>
      <c r="D50" s="69"/>
      <c r="E50" s="69"/>
      <c r="H50" s="65"/>
    </row>
    <row r="51" spans="1:8" s="1" customFormat="1" ht="26.25" customHeight="1" x14ac:dyDescent="0.3">
      <c r="A51" s="69" t="s">
        <v>24</v>
      </c>
      <c r="B51" s="69"/>
      <c r="C51" s="69"/>
      <c r="D51" s="69"/>
      <c r="E51" s="69"/>
      <c r="H51" s="65"/>
    </row>
    <row r="52" spans="1:8" s="1" customFormat="1" ht="13" x14ac:dyDescent="0.3">
      <c r="A52" s="69"/>
      <c r="B52" s="69"/>
      <c r="C52" s="69"/>
      <c r="D52" s="69"/>
      <c r="E52" s="69"/>
      <c r="F52" s="69"/>
      <c r="H52" s="65"/>
    </row>
    <row r="53" spans="1:8" ht="15.5" x14ac:dyDescent="0.35">
      <c r="A53" s="63"/>
      <c r="H53" s="64"/>
    </row>
  </sheetData>
  <mergeCells count="12">
    <mergeCell ref="A1:F1"/>
    <mergeCell ref="A52:F52"/>
    <mergeCell ref="A4:A5"/>
    <mergeCell ref="B4:B5"/>
    <mergeCell ref="C4:E4"/>
    <mergeCell ref="A6:E6"/>
    <mergeCell ref="A20:E20"/>
    <mergeCell ref="A33:E33"/>
    <mergeCell ref="A45:E45"/>
    <mergeCell ref="A49:E49"/>
    <mergeCell ref="A50:E50"/>
    <mergeCell ref="A51:E51"/>
  </mergeCells>
  <conditionalFormatting sqref="C12:C1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30:C3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36:C3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2:D1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30:D3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36:D38">
    <cfRule type="iconSet" priority="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937E1-9709-43EF-8C42-79084F92228A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4C4B910E-D542-4D44-A508-D08766D19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EF4FC-ACA7-405C-82C1-80940AF0E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PIL-izsludinasana-2023-gads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Renāte Kundziņa</cp:lastModifiedBy>
  <cp:revision/>
  <dcterms:created xsi:type="dcterms:W3CDTF">2020-05-07T08:13:31Z</dcterms:created>
  <dcterms:modified xsi:type="dcterms:W3CDTF">2024-02-22T10:56:31Z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1900400</vt:r8>
  </property>
  <property fmtid="{D5CDD505-2E9C-101B-9397-08002B2CF9AE}" pid="4" name="MediaServiceImageTags">
    <vt:lpwstr/>
  </property>
</Properties>
</file>