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charts/chart6.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5.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6.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drawings/drawing7.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defaultThemeVersion="124226"/>
  <mc:AlternateContent xmlns:mc="http://schemas.openxmlformats.org/markup-compatibility/2006">
    <mc:Choice Requires="x15">
      <x15ac:absPath xmlns:x15ac="http://schemas.microsoft.com/office/spreadsheetml/2010/11/ac" url="https://iubgovlv.sharepoint.com/sites/inf_dep/Koplietojamie dokumenti/General/ID/Statistika/2022/Pārskati/1_PIL_kopsavilkums_2021_Gatavs/"/>
    </mc:Choice>
  </mc:AlternateContent>
  <xr:revisionPtr revIDLastSave="0" documentId="8_{127EFF6E-7032-4789-833A-EB5DECA29075}" xr6:coauthVersionLast="47" xr6:coauthVersionMax="47" xr10:uidLastSave="{00000000-0000-0000-0000-000000000000}"/>
  <bookViews>
    <workbookView xWindow="3705" yWindow="75" windowWidth="24735" windowHeight="16335" tabRatio="762" activeTab="6" xr2:uid="{00000000-000D-0000-FFFF-FFFF00000000}"/>
  </bookViews>
  <sheets>
    <sheet name="PIL_2021_gads" sheetId="2" r:id="rId1"/>
    <sheet name="Satura_rādītājs_metodoloģija" sheetId="3" r:id="rId2"/>
    <sheet name="1_galvenie_rādītāji" sheetId="4" r:id="rId3"/>
    <sheet name="2_3_panta_izņēmumi" sheetId="6" r:id="rId4"/>
    <sheet name="2_4_panta_iznemumi" sheetId="15" r:id="rId5"/>
    <sheet name="2_5_panta_izņēmumi" sheetId="5" r:id="rId6"/>
    <sheet name="2_dinamika" sheetId="7" r:id="rId7"/>
    <sheet name="3_fakt_izmaksas_un_dinamika" sheetId="8" r:id="rId8"/>
    <sheet name="4_secinājumi" sheetId="14"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8" i="6" l="1"/>
  <c r="C5" i="4"/>
  <c r="K13" i="8"/>
  <c r="K12" i="8"/>
  <c r="J13" i="8"/>
  <c r="J12" i="8"/>
  <c r="E40" i="7" l="1"/>
  <c r="E39" i="7"/>
  <c r="B41" i="7"/>
  <c r="D5" i="15"/>
  <c r="D6" i="15"/>
  <c r="D7" i="15"/>
  <c r="D4" i="15"/>
  <c r="B5" i="15"/>
  <c r="B6" i="15"/>
  <c r="B7" i="15"/>
  <c r="B4" i="15"/>
  <c r="E56" i="6"/>
  <c r="D56" i="6"/>
  <c r="C56" i="6"/>
  <c r="B56" i="6"/>
  <c r="D26" i="6"/>
  <c r="B26" i="6"/>
  <c r="E6" i="4"/>
  <c r="E5" i="4"/>
  <c r="C6" i="4"/>
  <c r="G6" i="4"/>
  <c r="G5" i="4"/>
  <c r="D13" i="6"/>
  <c r="D14" i="6"/>
  <c r="D15" i="6"/>
  <c r="D16" i="6"/>
  <c r="D17" i="6"/>
  <c r="D19" i="6"/>
  <c r="D20" i="6"/>
  <c r="D21" i="6"/>
  <c r="D22" i="6"/>
  <c r="D23" i="6"/>
  <c r="D24" i="6"/>
  <c r="D25" i="6"/>
  <c r="D5" i="6"/>
  <c r="D6" i="6"/>
  <c r="D7" i="6"/>
  <c r="D8" i="6"/>
  <c r="D9" i="6"/>
  <c r="D10" i="6"/>
  <c r="D11" i="6"/>
  <c r="D12" i="6"/>
  <c r="D4" i="6"/>
  <c r="B24" i="6"/>
  <c r="B25" i="6"/>
  <c r="B17" i="6"/>
  <c r="B18" i="6"/>
  <c r="B19" i="6"/>
  <c r="B20" i="6"/>
  <c r="B21" i="6"/>
  <c r="B22" i="6"/>
  <c r="B23" i="6"/>
  <c r="B14" i="6"/>
  <c r="B15" i="6"/>
  <c r="B16" i="6"/>
  <c r="B10" i="6"/>
  <c r="B11" i="6"/>
  <c r="B12" i="6"/>
  <c r="B13" i="6"/>
  <c r="B7" i="6"/>
  <c r="B8" i="6"/>
  <c r="B9" i="6"/>
  <c r="B5" i="6"/>
  <c r="B6" i="6"/>
  <c r="B4" i="6"/>
  <c r="G5" i="7"/>
  <c r="G4" i="7"/>
  <c r="G18" i="7"/>
  <c r="G17" i="7"/>
  <c r="N50" i="5"/>
  <c r="G24" i="7" s="1"/>
  <c r="M50" i="5"/>
  <c r="G21" i="7" s="1"/>
  <c r="L50" i="5"/>
  <c r="G23" i="7" s="1"/>
  <c r="K50" i="5"/>
  <c r="G20" i="7" s="1"/>
  <c r="K23" i="5"/>
  <c r="M23" i="5"/>
  <c r="M20" i="5"/>
  <c r="M21" i="5"/>
  <c r="M22" i="5"/>
  <c r="M17" i="5"/>
  <c r="M18" i="5"/>
  <c r="M19" i="5"/>
  <c r="M14" i="5"/>
  <c r="M15" i="5"/>
  <c r="M16" i="5"/>
  <c r="M11" i="5"/>
  <c r="M12" i="5"/>
  <c r="M13" i="5"/>
  <c r="M8" i="5"/>
  <c r="M9" i="5"/>
  <c r="M10" i="5"/>
  <c r="M6" i="5"/>
  <c r="M7" i="5"/>
  <c r="M5" i="5"/>
  <c r="K17" i="5"/>
  <c r="K18" i="5"/>
  <c r="K19" i="5"/>
  <c r="K20" i="5"/>
  <c r="K21" i="5"/>
  <c r="K22" i="5"/>
  <c r="K10" i="5"/>
  <c r="K11" i="5"/>
  <c r="K12" i="5"/>
  <c r="K13" i="5"/>
  <c r="K14" i="5"/>
  <c r="K15" i="5"/>
  <c r="K16" i="5"/>
  <c r="K9" i="5"/>
  <c r="K8" i="5"/>
  <c r="K7" i="5"/>
  <c r="K6" i="5"/>
  <c r="K5" i="5"/>
  <c r="M24" i="5" l="1"/>
  <c r="K24" i="5"/>
  <c r="B27" i="6"/>
  <c r="C41" i="7"/>
  <c r="H40" i="7"/>
  <c r="D41" i="7"/>
  <c r="H39" i="7"/>
  <c r="E41" i="7"/>
  <c r="H41" i="7" s="1"/>
  <c r="T32" i="7" s="1"/>
  <c r="D27" i="6"/>
  <c r="G14" i="8"/>
  <c r="F14" i="8"/>
  <c r="E14" i="8"/>
  <c r="D14" i="8"/>
  <c r="C14" i="8"/>
  <c r="B14" i="8"/>
  <c r="E25" i="7"/>
  <c r="D25" i="7"/>
  <c r="C25" i="7"/>
  <c r="E22" i="7"/>
  <c r="D22" i="7"/>
  <c r="C22" i="7"/>
  <c r="E19" i="7"/>
  <c r="D19" i="7"/>
  <c r="C19" i="7"/>
  <c r="E12" i="7"/>
  <c r="D12" i="7"/>
  <c r="C12" i="7"/>
  <c r="E9" i="7"/>
  <c r="D9" i="7"/>
  <c r="C9" i="7"/>
  <c r="E6" i="7"/>
  <c r="D6" i="7"/>
  <c r="C6" i="7"/>
  <c r="W16" i="7"/>
  <c r="V16" i="7" l="1"/>
  <c r="U16" i="7"/>
  <c r="T16" i="7"/>
  <c r="S16" i="7"/>
  <c r="W3" i="7"/>
  <c r="V3" i="7"/>
  <c r="U3" i="7"/>
  <c r="T3" i="7"/>
  <c r="S3" i="7"/>
  <c r="C27" i="4"/>
  <c r="C26" i="4"/>
  <c r="B27" i="4"/>
  <c r="B26" i="4"/>
  <c r="Y10" i="8"/>
  <c r="X10" i="8"/>
  <c r="W10" i="8"/>
  <c r="V10" i="8"/>
  <c r="U10" i="8"/>
  <c r="H6" i="4" l="1"/>
  <c r="H5" i="4"/>
  <c r="G7" i="4" l="1"/>
  <c r="L23" i="5" l="1"/>
  <c r="N22" i="5" l="1"/>
  <c r="N23" i="5"/>
  <c r="L22" i="5"/>
  <c r="L16" i="5"/>
  <c r="B34" i="15"/>
  <c r="E18" i="15"/>
  <c r="D18" i="15"/>
  <c r="C18" i="15"/>
  <c r="B18" i="15"/>
  <c r="D8" i="15"/>
  <c r="E4" i="15" s="1"/>
  <c r="B8" i="15"/>
  <c r="Q22" i="15" l="1"/>
  <c r="E17" i="4" s="1"/>
  <c r="G40" i="7"/>
  <c r="P22" i="15"/>
  <c r="D17" i="4" s="1"/>
  <c r="D18" i="4" s="1"/>
  <c r="U16" i="4" s="1"/>
  <c r="F40" i="7"/>
  <c r="I40" i="7" s="1"/>
  <c r="Q21" i="15"/>
  <c r="E16" i="4" s="1"/>
  <c r="G39" i="7"/>
  <c r="P21" i="15"/>
  <c r="D16" i="4" s="1"/>
  <c r="F39" i="7"/>
  <c r="E7" i="15"/>
  <c r="E5" i="15"/>
  <c r="E6" i="15"/>
  <c r="E8" i="15"/>
  <c r="C4" i="15"/>
  <c r="C5" i="15"/>
  <c r="C7" i="15"/>
  <c r="C8" i="15"/>
  <c r="C6" i="15"/>
  <c r="I14" i="8"/>
  <c r="X12" i="8" s="1"/>
  <c r="H14" i="8"/>
  <c r="X11" i="8" s="1"/>
  <c r="E18" i="4" l="1"/>
  <c r="U17" i="4" s="1"/>
  <c r="I39" i="7"/>
  <c r="F41" i="7"/>
  <c r="I41" i="7" s="1"/>
  <c r="U32" i="7" s="1"/>
  <c r="D48" i="7"/>
  <c r="D47" i="7"/>
  <c r="C48" i="7"/>
  <c r="C47" i="7"/>
  <c r="B48" i="7"/>
  <c r="B47" i="7"/>
  <c r="D32" i="7"/>
  <c r="D31" i="7"/>
  <c r="C32" i="7"/>
  <c r="C31" i="7"/>
  <c r="B32" i="7"/>
  <c r="B31" i="7"/>
  <c r="F25" i="7" l="1"/>
  <c r="V18" i="7" s="1"/>
  <c r="F22" i="7"/>
  <c r="V17" i="7" s="1"/>
  <c r="F19" i="7"/>
  <c r="F12" i="7"/>
  <c r="V5" i="7" s="1"/>
  <c r="F9" i="7"/>
  <c r="V4" i="7" s="1"/>
  <c r="F6" i="7"/>
  <c r="B7" i="4" l="1"/>
  <c r="H7" i="4" s="1"/>
  <c r="C28" i="4" l="1"/>
  <c r="B28" i="4" l="1"/>
  <c r="C20" i="8"/>
  <c r="C19" i="8"/>
  <c r="B20" i="8"/>
  <c r="B19" i="8"/>
  <c r="U11" i="8" l="1"/>
  <c r="U12" i="8"/>
  <c r="V11" i="8"/>
  <c r="V12" i="8"/>
  <c r="W11" i="8"/>
  <c r="J14" i="8"/>
  <c r="B21" i="8" s="1"/>
  <c r="K14" i="8"/>
  <c r="D6" i="8"/>
  <c r="E4" i="8" s="1"/>
  <c r="B6" i="8"/>
  <c r="C6" i="8" s="1"/>
  <c r="C21" i="8" l="1"/>
  <c r="W12" i="8"/>
  <c r="Y12" i="8"/>
  <c r="Y11" i="8"/>
  <c r="C5" i="8"/>
  <c r="E5" i="8"/>
  <c r="E6" i="8"/>
  <c r="C4" i="8"/>
  <c r="B49" i="7" l="1"/>
  <c r="D49" i="7"/>
  <c r="C49" i="7"/>
  <c r="D33" i="7"/>
  <c r="U5" i="7" l="1"/>
  <c r="U18" i="7"/>
  <c r="F47" i="7"/>
  <c r="U17" i="7"/>
  <c r="I47" i="7" l="1"/>
  <c r="T5" i="7"/>
  <c r="T18" i="7" l="1"/>
  <c r="S17" i="7" l="1"/>
  <c r="E48" i="7"/>
  <c r="H48" i="7" s="1"/>
  <c r="E47" i="7"/>
  <c r="H47" i="7" s="1"/>
  <c r="S5" i="7"/>
  <c r="S18" i="7"/>
  <c r="T17" i="7"/>
  <c r="E32" i="7"/>
  <c r="E31" i="7"/>
  <c r="H32" i="7" l="1"/>
  <c r="B33" i="7"/>
  <c r="H31" i="7"/>
  <c r="E49" i="7"/>
  <c r="H49" i="7" s="1"/>
  <c r="T33" i="7" s="1"/>
  <c r="G19" i="7"/>
  <c r="G6" i="7"/>
  <c r="E33" i="7" s="1"/>
  <c r="T4" i="7"/>
  <c r="S4" i="7"/>
  <c r="C33" i="7" l="1"/>
  <c r="U4" i="7"/>
  <c r="H33" i="7"/>
  <c r="T31" i="7" s="1"/>
  <c r="B72" i="6"/>
  <c r="E5" i="6" l="1"/>
  <c r="E26" i="6"/>
  <c r="C7" i="6"/>
  <c r="C26" i="6"/>
  <c r="B17" i="4"/>
  <c r="G8" i="7"/>
  <c r="B16" i="4"/>
  <c r="G7" i="7"/>
  <c r="C24" i="6"/>
  <c r="E24" i="6"/>
  <c r="P59" i="6"/>
  <c r="P60" i="6"/>
  <c r="C23" i="6"/>
  <c r="E23" i="6"/>
  <c r="E22" i="6"/>
  <c r="C22" i="6"/>
  <c r="C19" i="6"/>
  <c r="E20" i="6"/>
  <c r="C20" i="6"/>
  <c r="C18" i="6"/>
  <c r="E19" i="6"/>
  <c r="E18" i="6"/>
  <c r="E8" i="6"/>
  <c r="C16" i="6"/>
  <c r="C11" i="6"/>
  <c r="E16" i="6"/>
  <c r="E12" i="6"/>
  <c r="E11" i="6"/>
  <c r="C12" i="6"/>
  <c r="C8" i="6"/>
  <c r="C5" i="6"/>
  <c r="E14" i="6"/>
  <c r="C27" i="6"/>
  <c r="E21" i="6"/>
  <c r="E13" i="6"/>
  <c r="E6" i="6"/>
  <c r="C21" i="6"/>
  <c r="C13" i="6"/>
  <c r="C6" i="6"/>
  <c r="E27" i="6"/>
  <c r="E15" i="6"/>
  <c r="E9" i="6"/>
  <c r="C17" i="6"/>
  <c r="C10" i="6"/>
  <c r="E25" i="6"/>
  <c r="E7" i="6"/>
  <c r="C4" i="6"/>
  <c r="C15" i="6"/>
  <c r="C9" i="6"/>
  <c r="C25" i="6"/>
  <c r="C14" i="6"/>
  <c r="E4" i="6"/>
  <c r="E17" i="6"/>
  <c r="E10" i="6"/>
  <c r="F32" i="7" l="1"/>
  <c r="I32" i="7" s="1"/>
  <c r="J40" i="7"/>
  <c r="J39" i="7"/>
  <c r="G41" i="7"/>
  <c r="J41" i="7" s="1"/>
  <c r="V32" i="7" s="1"/>
  <c r="C17" i="4"/>
  <c r="G11" i="7"/>
  <c r="G32" i="7" s="1"/>
  <c r="J32" i="7" s="1"/>
  <c r="G10" i="7"/>
  <c r="G31" i="7" s="1"/>
  <c r="Q60" i="6"/>
  <c r="B18" i="4"/>
  <c r="T16" i="4" s="1"/>
  <c r="F31" i="7"/>
  <c r="G9" i="7"/>
  <c r="W4" i="7" s="1"/>
  <c r="D6" i="4"/>
  <c r="C7" i="4"/>
  <c r="D5" i="4"/>
  <c r="F6" i="4"/>
  <c r="F5" i="4"/>
  <c r="B66" i="5"/>
  <c r="Q59" i="6" l="1"/>
  <c r="C16" i="4"/>
  <c r="C18" i="4" s="1"/>
  <c r="T17" i="4" s="1"/>
  <c r="G12" i="7"/>
  <c r="W5" i="7" s="1"/>
  <c r="I31" i="7"/>
  <c r="F33" i="7"/>
  <c r="I33" i="7" s="1"/>
  <c r="U31" i="7" s="1"/>
  <c r="D7" i="4"/>
  <c r="E7" i="4"/>
  <c r="F7" i="4" s="1"/>
  <c r="J31" i="7" l="1"/>
  <c r="S54" i="5"/>
  <c r="G17" i="4" s="1"/>
  <c r="I17" i="4" s="1"/>
  <c r="G48" i="7"/>
  <c r="J48" i="7" s="1"/>
  <c r="S53" i="5"/>
  <c r="G16" i="4" s="1"/>
  <c r="R53" i="5"/>
  <c r="F16" i="4" s="1"/>
  <c r="N6" i="5"/>
  <c r="L8" i="5"/>
  <c r="I16" i="4" l="1"/>
  <c r="I18" i="4" s="1"/>
  <c r="G18" i="4"/>
  <c r="V17" i="4" s="1"/>
  <c r="H16" i="4"/>
  <c r="G33" i="7"/>
  <c r="J33" i="7" s="1"/>
  <c r="V31" i="7" s="1"/>
  <c r="R54" i="5"/>
  <c r="F17" i="4" s="1"/>
  <c r="H17" i="4" s="1"/>
  <c r="G47" i="7"/>
  <c r="G25" i="7"/>
  <c r="W18" i="7" s="1"/>
  <c r="N21" i="5"/>
  <c r="N17" i="5"/>
  <c r="N13" i="5"/>
  <c r="N9" i="5"/>
  <c r="N5" i="5"/>
  <c r="L19" i="5"/>
  <c r="L15" i="5"/>
  <c r="L11" i="5"/>
  <c r="L7" i="5"/>
  <c r="N20" i="5"/>
  <c r="N16" i="5"/>
  <c r="N12" i="5"/>
  <c r="N8" i="5"/>
  <c r="L24" i="5"/>
  <c r="L18" i="5"/>
  <c r="L14" i="5"/>
  <c r="L10" i="5"/>
  <c r="L6" i="5"/>
  <c r="N19" i="5"/>
  <c r="N15" i="5"/>
  <c r="N11" i="5"/>
  <c r="N7" i="5"/>
  <c r="L21" i="5"/>
  <c r="L17" i="5"/>
  <c r="L13" i="5"/>
  <c r="L9" i="5"/>
  <c r="L5" i="5"/>
  <c r="N24" i="5"/>
  <c r="N18" i="5"/>
  <c r="N14" i="5"/>
  <c r="N10" i="5"/>
  <c r="L20" i="5"/>
  <c r="L12" i="5"/>
  <c r="F18" i="4" l="1"/>
  <c r="V16" i="4" s="1"/>
  <c r="G49" i="7"/>
  <c r="J49" i="7" s="1"/>
  <c r="V33" i="7" s="1"/>
  <c r="J47" i="7"/>
  <c r="F48" i="7"/>
  <c r="G22" i="7"/>
  <c r="W17" i="7" s="1"/>
  <c r="H18" i="4" l="1"/>
  <c r="I48" i="7"/>
  <c r="F49" i="7"/>
  <c r="I49" i="7" s="1"/>
  <c r="U33" i="7" s="1"/>
</calcChain>
</file>

<file path=xl/sharedStrings.xml><?xml version="1.0" encoding="utf-8"?>
<sst xmlns="http://schemas.openxmlformats.org/spreadsheetml/2006/main" count="369" uniqueCount="140">
  <si>
    <t>1-PIL - Publisko iepirkumu gada pārskats;</t>
  </si>
  <si>
    <t>PIL - Publisko iepirkumu likums;</t>
  </si>
  <si>
    <t>Pārskata mērķis un uzdevumi</t>
  </si>
  <si>
    <t>Pārskata sagatavošanas laiks un pieprasījuma mērķis</t>
  </si>
  <si>
    <t>Pārskata datu avots</t>
  </si>
  <si>
    <t>Termini</t>
  </si>
  <si>
    <t>Datu analīzes metode un datu atklātības princips</t>
  </si>
  <si>
    <t>2_5_panta_izņēmumi</t>
  </si>
  <si>
    <t>2_dinamika</t>
  </si>
  <si>
    <t>Satura rādītājs</t>
  </si>
  <si>
    <t>Pārskatā lietotie saīsinājumi</t>
  </si>
  <si>
    <t>Noslēgto iepirkuma līgumu skaits</t>
  </si>
  <si>
    <t>Noslēgto iepirkuma līgumu summa (EUR) bez PVN</t>
  </si>
  <si>
    <t>Līgumi par iespieddarbu, elektronisko izdevumu, rokrakstu u.c. dokumentu iepirkumu bibliotēku krājumu papildināšanai vai izglītības un pētniecības procesa organizēšanai izglītības iestādēs un valsts un universitāšu dibinātās zinātniskajās institūcijās</t>
  </si>
  <si>
    <t>Līgumi par piegādēm un pakalpojumiem privāto tiesību juridiskās personas pilnībā finansēta pētniecības un izstrādes līguma izpildei valsts vai augstskolas izveidotā zinātniskajā institūcijā, kas reģistrēta zinātnisko institūciju reģistrā, ja par šīm piegādēm un pakalpojumiem pilnībā atlīdzina no līdzekļiem, kuri saņemti par šā pētniecības un izstrādes līguma izpildi</t>
  </si>
  <si>
    <t>Līgumi par materiālu, reaģentu un komponentu piegādi eksperimentu veikšanai, maketu un prototipu izstrādei valsts vai augstskolas izveidotā zinātniskajā institūcijā, kas reģistrēta zinātnisko institūciju reģistrā, ja šo materiālu, reaģentu un komponentu nepieciešamību, to parametrus vai daudzumu nosaka pētniecības vai izstrādes procesa norise</t>
  </si>
  <si>
    <t>Līgumi par zinātniskās publikācijas publicēšanu zinātniskajā periodikā vai citā zinātniskā izdevumā un par to samaksā vai par to zinātniekam atlīdzina valsts vai augstskolas izveidota zinātniskā institūcija, kas reģistrēta zinātnisko institūciju reģistrā</t>
  </si>
  <si>
    <t>Kopā:</t>
  </si>
  <si>
    <t>Līgumi par tādu muzejisko priekšmetu iepirkumu muzeju krājumu papildināšanai, kuriem ir mākslinieciska, kultūrvēsturiska, zinātniska vai morāla vērtība</t>
  </si>
  <si>
    <t>Līgumi par iepirkumiem ārvalstīs, kurus veic ārējās ekonomiskās pārstāvniecības, Iekšlietu ministrija un tās padotībā esošās iestādes, kā arī Nacionālo bruņoto spēku vienības, kas piedalās starptautiskajās operācijās un starptautiskajās mācībās</t>
  </si>
  <si>
    <t>Līgumi par speciālistu un ekspertu sniegtajiem pakalpojumiem, kas nepieciešami izmeklēšanas darbību veikšanai kriminālprocesā</t>
  </si>
  <si>
    <t>Līgumi par piegādātāja sniegtajiem pakalpojumiem augstskolu studentu piesaistei no valstīm, kuras nav Eiropas Savienības dalībvalstis</t>
  </si>
  <si>
    <t>Līgumi par piegādēm, pakalpojumiem vai būvdarbiem, kurus iepērk Latvijas Republikas diplomātiskās un konsulārās pārstāvniecības savu funkciju nodrošināšanai, ja iepirkuma līguma izpilde ir pārstāvniecības akreditācijas valstī vai citā valstī, kurā akreditēts pārstāvniecības vadītājs, neatkarīgi no piegādātāja reģistrācijas vai pastāvīgās dzīvesvietas valsts</t>
  </si>
  <si>
    <t>Līgumi par piegādēm, pakalpojumiem vai būvdarbiem, kurus iepērk valsts akciju sabiedrība "Valsts nekustamie īpašumi", lai pārvaldītu savu vai pārvaldīšanā nodotu ārvalstīs esošu nekustamo īpašumu, ja iepirkuma līguma izpilde ir nekustamā īpašuma atrašanās valstī</t>
  </si>
  <si>
    <t>Līgumi par Eiropas Komisijas zinātnisko ekspertu datubāzē vai citā zinātnisko ekspertu datubāzē reģistrētu ekspertu tādiem pakalpojumiem pētniecības un attīstības jomā, kas saistīti ar pētniecības un attīstības projektu iesniegumu sākotnējo zinātnisko novērtējumu vai šādu projektu starpposma vai sasniegto rezultātu novērtējumu, un minēto ekspertu piesaistīšanu nosaka Ministru kabineta tiesību akti par tādu fondu un programmu īstenošanu, ko finansē no valsts budžeta vai Eiropas Savienības budžeta, kā arī tādu shēmu un instrumentu īstenošanu, kas izveidoti kopīgi ar dalībvalstīm</t>
  </si>
  <si>
    <t>Līgumi par ceļojumu aģentūru pakalpojumiem, uz kuriem attiecas CPV kods 63510000-7</t>
  </si>
  <si>
    <t>Līgumi par būtisku pilsoniskās apziņas stiprināšanas pasākumu īstenošanu, sniedzot ieguldījumu valsts drošības interešu aizsardzībā, ko iepērk tiešās pārvaldes iestāde, un par šā izņēmuma piemērošanu ir lēmis Ministru kabinets</t>
  </si>
  <si>
    <t>Līgumi par ekspertu sniegtajiem pakalpojumiem augstskolas vai koledžas, vai studiju virziena novērtēšanas komisijā vai studiju programmas licencēšanas komisijā</t>
  </si>
  <si>
    <t>Līgumi par autoru, komponistu, tēlnieku, izklaides mākslinieku u. c. individuālo mākslinieku sniegtajiem pakalpojumiem, uz kuriem attiecas CPV kods 92312200-3, un mākslinieciskās un literārās jaunrades un interpretācijas pakalpojumiem, uz kuriem attiecas CPV kods 92310000-7</t>
  </si>
  <si>
    <t>Līgumi par Valsts prezidenta kancelejas, Saeimas Administrācijas un Ārlietu ministrijas organizēto ārvalstu delegāciju valsts, oficiālo, darba vizīšu, ja delegāciju vada ārvalstu prezidenti, viceprezidenti, parlamentu vadītāji un to vietnieki, premjerministri un to vietnieki, vēstnieki, ārlietu ministri un to vietnieki, starptautisko organizāciju vadītāji vai ja minētās delegācijas Latvijā uzturas pēc Valsts prezidenta, Saeimas priekšsēdētāja, Ministru prezidenta vai ārlietu ministra oficiāla ielūguma, un valstiskas nozīmes starptautisku pasākumu nodrošināšanai nepieciešamajiem pakalpojumiem, uz kuriem attiecas CPV kods 55300000-3, 55100000-1 un 60170000-0</t>
  </si>
  <si>
    <t>%</t>
  </si>
  <si>
    <t>Valsts sektors</t>
  </si>
  <si>
    <t>Pašvaldību sektors</t>
  </si>
  <si>
    <t>2. PIL izņēmumi</t>
  </si>
  <si>
    <t>2_3_panta_izņēmumi</t>
  </si>
  <si>
    <t>3_fakt_izmaksas_un_dinamika</t>
  </si>
  <si>
    <t>Kopā</t>
  </si>
  <si>
    <t xml:space="preserve"> Pārskatu skaits</t>
  </si>
  <si>
    <t>1. Galvenie rādītāji</t>
  </si>
  <si>
    <t>1_galvenie_rādītāji</t>
  </si>
  <si>
    <t>Iesniegto Publisko iepirkumu gada pārskatu skaits</t>
  </si>
  <si>
    <t>Pārskatu skaits</t>
  </si>
  <si>
    <t>3.panta izņēmumi (%)</t>
  </si>
  <si>
    <t>5.panta izņēmumi (%)</t>
  </si>
  <si>
    <t>Noslēgto līgumu skaits</t>
  </si>
  <si>
    <t>1.daļas 1.punkts</t>
  </si>
  <si>
    <t>1.daļas 2.punkts</t>
  </si>
  <si>
    <t>1.daļas 3.punkts</t>
  </si>
  <si>
    <t>1.daļas 4.punkts</t>
  </si>
  <si>
    <t>1.daļas 6.punkts</t>
  </si>
  <si>
    <t>1.daļas 8.punkts</t>
  </si>
  <si>
    <t>1.daļas 10.punkts</t>
  </si>
  <si>
    <t>Publisko iepirkumu likuma piemērošanas izņēmumi</t>
  </si>
  <si>
    <t>1.daļas 12.punkts</t>
  </si>
  <si>
    <t>2.daļa</t>
  </si>
  <si>
    <t>3.daļas 1.punkts</t>
  </si>
  <si>
    <t>3.daļas 2.punkts</t>
  </si>
  <si>
    <t>5.daļa</t>
  </si>
  <si>
    <t>1.daļas 5.punkts</t>
  </si>
  <si>
    <t>1.daļas 11.punkts</t>
  </si>
  <si>
    <t>4.daļas 1.punkts</t>
  </si>
  <si>
    <t>4.daļas 2.punkts</t>
  </si>
  <si>
    <t>4.daļas 3.punkts</t>
  </si>
  <si>
    <t>6.daļas 1.punkts</t>
  </si>
  <si>
    <t>6.daļas 2.punkts</t>
  </si>
  <si>
    <t>6.daļas 4.punkts</t>
  </si>
  <si>
    <t>Norādīti 3.panta izņēmumi</t>
  </si>
  <si>
    <t>Norādīti 5.panta izņēmumi</t>
  </si>
  <si>
    <t>3.pants</t>
  </si>
  <si>
    <t>5.pants</t>
  </si>
  <si>
    <t>Publisko iepirkumu likuma piemērošanas izņēmumi (3.pants)</t>
  </si>
  <si>
    <t>Pārskatu, kuros norādīts izņēmums, skaits</t>
  </si>
  <si>
    <t>Pārskatu, kuros ir atzīmēts Publisko iepirkumu likuma 5.panta izņēmums, skaits</t>
  </si>
  <si>
    <t>Pārskatu, kuros ir atzīmēts Publisko iepirkumu likuma 3.panta izņēmums, skaits</t>
  </si>
  <si>
    <t>Noslēgto iepirkuma līgumu summa (milj.EUR) bez PVN</t>
  </si>
  <si>
    <t>Sektors</t>
  </si>
  <si>
    <t>Īpatsvars (%)</t>
  </si>
  <si>
    <t>Publisko iepirkumu likuma piemērošanas izņēmumi (3.pants) pa gadiem</t>
  </si>
  <si>
    <t>Publisko iepirkumu likuma piemērošanas izņēmumi (5.pants) pa gadiem</t>
  </si>
  <si>
    <t>Faktiski izlietotie naudas līdzekļi (%)</t>
  </si>
  <si>
    <t>Maksājumi, izmantojot elektronisko iepirkumu sistēmu (%)</t>
  </si>
  <si>
    <t>Termini pārskatu apkopojumā lietoti un formulēti atbilstoši Publisko iepirkumu likumam.</t>
  </si>
  <si>
    <t>Pārskatu apkopojuma metodoloģija</t>
  </si>
  <si>
    <t>3. Faktiskās izmaksas</t>
  </si>
  <si>
    <t>Secinājumi</t>
  </si>
  <si>
    <t>1.</t>
  </si>
  <si>
    <t>2.</t>
  </si>
  <si>
    <t>3.</t>
  </si>
  <si>
    <t>4.</t>
  </si>
  <si>
    <t>4.Secinājumi</t>
  </si>
  <si>
    <t>5.</t>
  </si>
  <si>
    <t>4_secinājumi</t>
  </si>
  <si>
    <t>Faktiski izlietotie naudas līdzekļi (EUR) ar PVN</t>
  </si>
  <si>
    <t>T.sk. maksājumi, izmantojot elektronisko iepirkumu sistēmu (EUR) ar PVN</t>
  </si>
  <si>
    <t>Publisko iepirkumu likuma 3. panta pamatojums</t>
  </si>
  <si>
    <t>Publisko iepirkumu likuma 5.pantā noteiktie iepirkuma procedūru piemērošanas izņēmumi</t>
  </si>
  <si>
    <t>Maksājumi, izmantojot elektronisko iepirkumu sistēmu (EUR) ar PVN</t>
  </si>
  <si>
    <t>Faktiski izlietotie naudas līdzekļi (milj. EUR) ar PVN</t>
  </si>
  <si>
    <t>Maksājumi, izmantojot elektronisko iepirkumu sistēmu (milj. EUR) ar PVN</t>
  </si>
  <si>
    <t>EIS - elektronisko iepirkumu sistēma;</t>
  </si>
  <si>
    <r>
      <t xml:space="preserve">EUR – </t>
    </r>
    <r>
      <rPr>
        <i/>
        <sz val="11"/>
        <color theme="1"/>
        <rFont val="Calibri"/>
        <family val="2"/>
        <charset val="186"/>
        <scheme val="minor"/>
      </rPr>
      <t>euro;</t>
    </r>
  </si>
  <si>
    <t>2_4_panta_izņēmumi</t>
  </si>
  <si>
    <t>Publisko iepirkumu likuma piemērošanas izņēmumi (4.pants)</t>
  </si>
  <si>
    <t>Publisko iepirkumu likuma 4. panta pamatojums</t>
  </si>
  <si>
    <t>1.daļa</t>
  </si>
  <si>
    <t>3.daļa</t>
  </si>
  <si>
    <t>Pārskatu, kuros ir atzīmēts Publisko iepirkumu likuma 4.panta izņēmums, skaits</t>
  </si>
  <si>
    <t>Līgumi par Akadēmiskās informācijas centra vai Eiropas Augstākās izglītības kvalitātes nodrošināšanas reģistrā iekļautas kvalitātes nodrošināšanas aģentūras sniegtajiem pakalpojumiem studiju virziena novērtēšanas procesā</t>
  </si>
  <si>
    <t>Norādīti 4.panta izņēmumi</t>
  </si>
  <si>
    <t>4.panta izņēmumi (%)</t>
  </si>
  <si>
    <t>4.pants</t>
  </si>
  <si>
    <t>PVN - pievienotās vērtības nodoklis;</t>
  </si>
  <si>
    <t>milj. - miljoni.</t>
  </si>
  <si>
    <t>Līgumi par piegādēm vai pakalpojumiem, kurus sabiedrisko pakalpojumu sniedzējs sniedz, veicot Sabiedrisko pakalpojumu sniedzēju iepirkumu likuma 3., 4., 5., 6. un 7. pantā minētās darbības šajos pantos noteiktajās jomās</t>
  </si>
  <si>
    <t>Publisko iepirkumu likuma piemērošanas izņēmumi valsts un pašvaldību sektorā (3.pants)</t>
  </si>
  <si>
    <t>Publisko iepirkumu likuma piemērošanas izņēmumi valsts un pašvaldību sektorā (4.pants)</t>
  </si>
  <si>
    <t>Publisko iepirkumu likuma 5.pantā noteiktie iepirkuma procedūru piemērošanas izņēmumi valsts un pašvaldību sektorā</t>
  </si>
  <si>
    <t>2020.gads</t>
  </si>
  <si>
    <t>Līgumi par būvdarbiem, piegādēm vai pakalpojumiem daudzdzīvokļu dzīvojamo ēku energoefektivitātes paaugstināšanas programmas ietvaros, kuru administrē akciju sabiedrība “Attīstības finanšu institūcija Altum”</t>
  </si>
  <si>
    <t>8.daļa</t>
  </si>
  <si>
    <t>Statistikas datu avots - pasūtītāju iesniegtie pārskati par 2021.gadā veiktajiem iepirkumiem (1156 iesniegti pārskati Nr. 1-PIL - Publisko iepirkumu gada pārskats, no kuriem šajā kopsavilkumā iekļauti 1156 pārskati).</t>
  </si>
  <si>
    <t>Galvenie statistikas pārskata rādītāji - noslēgtie līgumi un to līgumu summa. Dati par publiskajiem iepirkumiem ir publiski pieejama informācija. Pārskatu apkopojums nesatur konfidenciālu vai ierobežotas pieejamības informāciju. Līgumu skaita un summu izmaiņu analīzei 2021.gada pārskatā izmantoti dati arī no iepriekšējo gadu Iepirkumu uzraudzības biroja statistikas pārskatu kopsavilkumiem un Publikāciju vadības sistēmas.</t>
  </si>
  <si>
    <t>Mērķis - sniegt informāciju par valstī notiekošajiem procesiem publisko iepirkumu jomā, atklājot pasūtītāju veikto iepirkumu rezultātus 2021.gadā.
Uzdevums - apkopot un vizualizēt (tabulās un diagrammās) statistisko informāciju par publiskajiem iepirkumiem, apkopojuma saturā iekļaujot un analizējot datus par pasūtītāju veiktajiem likuma piemērošanas izņēmumiem (3., 4. un 5.panta noteiktajā kārtībā), kā arī faktiski izlietotajiem naudas līdzekļiem.</t>
  </si>
  <si>
    <t>3.daļas 3.punkts</t>
  </si>
  <si>
    <t>4.daļas 4.punkts</t>
  </si>
  <si>
    <t>Publisko iepirkumu gada pārskata 1-PIL apkopojums par 2021.gadu</t>
  </si>
  <si>
    <t>Rīga, 2022</t>
  </si>
  <si>
    <t>Faktiski veiktie maksājumi par iepirkumiem un maksājumi par iepirkumiem, kas veikti, izmantojot elektronisko iepirkumu sistēmu valsts un pašvaldību sektorā 2021.gadā</t>
  </si>
  <si>
    <t>Īpatsvara pieaugums (%) attiecībā pret 2020.gadu</t>
  </si>
  <si>
    <t>Faktiski veiktie maksājumi par iepirkumiem un maksājumi par iepirkumiem, kas veikti, izmantojot elektronisko iepirkumu sistēmu valsts un pašvaldību sektorā (2017.-2021.gads)</t>
  </si>
  <si>
    <t>2021.gads</t>
  </si>
  <si>
    <t>Īpatsvara pieaugums (%) attiecībā pret 2020.gadu (3.pants)</t>
  </si>
  <si>
    <t>Īpatsvara pieaugums (%) attiecībā pret 2020.gadu (4.pants)</t>
  </si>
  <si>
    <t>Īpatsvara pieaugums (%) attiecībā pret 2020.gadu (5.pants)</t>
  </si>
  <si>
    <t>Statistikas pārskatu pieprasījuma mērķis ir iegūt kvalitatīvus datus par valstī notiekošajiem publiskajiem iepirkumiem un atbilstoši sistematizēt oficiālās statistikas par iepirkumiem Latvijā analīzes procesu. Publikāciju vadības sistēmā iesniegto gada pārskatu datu pārbaude - no 2022.gada 1.aprīļa līdz 2022.gada okobrim.
Datu labošana un precizēšana, statistikas pārskatu apkopojuma sagatavošana - no 2022.gada aprīļa līdz 2022.gada oktobrim.</t>
  </si>
  <si>
    <r>
      <t xml:space="preserve">Publisko iepirkumu likuma 3.panta izņēmumi norādīti </t>
    </r>
    <r>
      <rPr>
        <b/>
        <sz val="11"/>
        <rFont val="Calibri"/>
        <family val="2"/>
        <charset val="186"/>
        <scheme val="minor"/>
      </rPr>
      <t>110</t>
    </r>
    <r>
      <rPr>
        <sz val="11"/>
        <rFont val="Calibri"/>
        <family val="2"/>
        <charset val="186"/>
        <scheme val="minor"/>
      </rPr>
      <t xml:space="preserve"> pārskatos (68 pārskati valsts sektorā, 42 pārskati pašvaldību sektorā), 4.panta izņēmumi - </t>
    </r>
    <r>
      <rPr>
        <b/>
        <sz val="11"/>
        <rFont val="Calibri"/>
        <family val="2"/>
        <charset val="186"/>
        <scheme val="minor"/>
      </rPr>
      <t>12</t>
    </r>
    <r>
      <rPr>
        <sz val="11"/>
        <rFont val="Calibri"/>
        <family val="2"/>
        <charset val="186"/>
        <scheme val="minor"/>
      </rPr>
      <t xml:space="preserve"> pārskatos (5 pārskati valsts sektorā, 7 pārskati pašvaldību sektorā) un 5.panta izņēmumi - </t>
    </r>
    <r>
      <rPr>
        <b/>
        <sz val="11"/>
        <rFont val="Calibri"/>
        <family val="2"/>
        <charset val="186"/>
        <scheme val="minor"/>
      </rPr>
      <t>178</t>
    </r>
    <r>
      <rPr>
        <sz val="11"/>
        <rFont val="Calibri"/>
        <family val="2"/>
        <charset val="186"/>
        <scheme val="minor"/>
      </rPr>
      <t xml:space="preserve"> pārskatos (74 pārskati valsts sektorā, 104 pārskati pašvaldību sektorā).</t>
    </r>
  </si>
  <si>
    <r>
      <t>2021.gadā par iepirkumiem, piemērojot likuma izņēmumus, valsts sektorā ir noslēgti</t>
    </r>
    <r>
      <rPr>
        <sz val="11"/>
        <color rgb="FFFF0000"/>
        <rFont val="Calibri"/>
        <family val="2"/>
        <scheme val="minor"/>
      </rPr>
      <t xml:space="preserve"> </t>
    </r>
    <r>
      <rPr>
        <b/>
        <sz val="11"/>
        <color theme="1"/>
        <rFont val="Calibri"/>
        <family val="2"/>
        <scheme val="minor"/>
      </rPr>
      <t>8 038</t>
    </r>
    <r>
      <rPr>
        <sz val="11"/>
        <color rgb="FFFF0000"/>
        <rFont val="Calibri"/>
        <family val="2"/>
        <scheme val="minor"/>
      </rPr>
      <t xml:space="preserve"> </t>
    </r>
    <r>
      <rPr>
        <sz val="11"/>
        <rFont val="Calibri"/>
        <family val="2"/>
        <charset val="186"/>
        <scheme val="minor"/>
      </rPr>
      <t xml:space="preserve">līgumi (3.pants - 412 līgumi, 4.pants - 14 līgumi, 5.pants - 7612 līgumi) par kopējo līgumsummu </t>
    </r>
    <r>
      <rPr>
        <b/>
        <sz val="11"/>
        <rFont val="Calibri"/>
        <family val="2"/>
        <scheme val="minor"/>
      </rPr>
      <t>286 349 875</t>
    </r>
    <r>
      <rPr>
        <sz val="11"/>
        <rFont val="Calibri"/>
        <family val="2"/>
        <scheme val="minor"/>
      </rPr>
      <t xml:space="preserve"> EUR (3.pants -148 930 306 EUR, 4.pants - 118 058 987 EUR, 5.pants - 19 360 582 EUR)</t>
    </r>
    <r>
      <rPr>
        <sz val="11"/>
        <rFont val="Calibri"/>
        <family val="2"/>
        <charset val="186"/>
        <scheme val="minor"/>
      </rPr>
      <t>, savukārt pašvaldību sektorā noslēgti</t>
    </r>
    <r>
      <rPr>
        <sz val="11"/>
        <color rgb="FFFF0000"/>
        <rFont val="Calibri"/>
        <family val="2"/>
        <scheme val="minor"/>
      </rPr>
      <t xml:space="preserve"> </t>
    </r>
    <r>
      <rPr>
        <b/>
        <sz val="11"/>
        <color theme="1"/>
        <rFont val="Calibri"/>
        <family val="2"/>
        <scheme val="minor"/>
      </rPr>
      <t>4 093</t>
    </r>
    <r>
      <rPr>
        <sz val="11"/>
        <rFont val="Calibri"/>
        <family val="2"/>
        <charset val="186"/>
        <scheme val="minor"/>
      </rPr>
      <t xml:space="preserve"> līgumi (3.pants - 261 līgumi, 4.pants -29 līgumi, 5.pants - 3803 līgumi) par kopējo līgumsummu </t>
    </r>
    <r>
      <rPr>
        <b/>
        <sz val="11"/>
        <rFont val="Calibri"/>
        <family val="2"/>
        <scheme val="minor"/>
      </rPr>
      <t>29 220 797</t>
    </r>
    <r>
      <rPr>
        <sz val="11"/>
        <rFont val="Calibri"/>
        <family val="2"/>
        <scheme val="minor"/>
      </rPr>
      <t xml:space="preserve"> EUR (3.pants -13 541 735 EUR, 4.pants - 1 799 546 EUR, 5.pants - 13 879 516 EUR).</t>
    </r>
  </si>
  <si>
    <r>
      <t xml:space="preserve">Publikāciju vadības sistēmā ir iesniegti </t>
    </r>
    <r>
      <rPr>
        <b/>
        <sz val="11"/>
        <rFont val="Calibri"/>
        <family val="2"/>
        <scheme val="minor"/>
      </rPr>
      <t>1156</t>
    </r>
    <r>
      <rPr>
        <sz val="11"/>
        <rFont val="Calibri"/>
        <family val="2"/>
        <scheme val="minor"/>
      </rPr>
      <t xml:space="preserve"> publisko iepirkumu gada pārskati (271 pārskats valsts sektorā, 885 pārskati pašvaldību sektorā) par 2021.gadu, no kuriem </t>
    </r>
    <r>
      <rPr>
        <b/>
        <sz val="11"/>
        <rFont val="Calibri"/>
        <family val="2"/>
        <scheme val="minor"/>
      </rPr>
      <t>1156</t>
    </r>
    <r>
      <rPr>
        <sz val="11"/>
        <rFont val="Calibri"/>
        <family val="2"/>
        <scheme val="minor"/>
      </rPr>
      <t xml:space="preserve"> pārskati (271 pārskats valsts sektorā, 885 pārskati pašvaldību sektorā) ir apstiprināti, ietverot to datus šajā kopsavilkumā. Salīdzinot ar 2020.gadu, statistikas pārskatu skaits samazinājies par 99 jeb </t>
    </r>
    <r>
      <rPr>
        <b/>
        <sz val="11"/>
        <rFont val="Calibri"/>
        <family val="2"/>
        <scheme val="minor"/>
      </rPr>
      <t>7.9%,</t>
    </r>
    <r>
      <rPr>
        <sz val="11"/>
        <rFont val="Calibri"/>
        <family val="2"/>
        <scheme val="minor"/>
      </rPr>
      <t xml:space="preserve"> kas saistīts ar Administratīvi teritoriālo reformu.</t>
    </r>
  </si>
  <si>
    <r>
      <t xml:space="preserve">2021.gadā noslēgti </t>
    </r>
    <r>
      <rPr>
        <b/>
        <sz val="11"/>
        <rFont val="Calibri"/>
        <family val="2"/>
        <scheme val="minor"/>
      </rPr>
      <t>12131</t>
    </r>
    <r>
      <rPr>
        <sz val="11"/>
        <rFont val="Calibri"/>
        <family val="2"/>
        <scheme val="minor"/>
      </rPr>
      <t xml:space="preserve"> līgums par iepirkumiem, piemērojot likuma izņēmumus, ar kopējo summu </t>
    </r>
    <r>
      <rPr>
        <b/>
        <sz val="11"/>
        <rFont val="Calibri"/>
        <family val="2"/>
        <scheme val="minor"/>
      </rPr>
      <t>315 570 672</t>
    </r>
    <r>
      <rPr>
        <sz val="11"/>
        <rFont val="Calibri"/>
        <family val="2"/>
        <scheme val="minor"/>
      </rPr>
      <t xml:space="preserve"> EUR, no tiem</t>
    </r>
    <r>
      <rPr>
        <b/>
        <sz val="11"/>
        <rFont val="Calibri"/>
        <family val="2"/>
        <scheme val="minor"/>
      </rPr>
      <t xml:space="preserve"> 162 472 041</t>
    </r>
    <r>
      <rPr>
        <sz val="11"/>
        <rFont val="Calibri"/>
        <family val="2"/>
        <scheme val="minor"/>
      </rPr>
      <t xml:space="preserve"> EUR ir par iepirkumiem, piemērojot likuma 3.pantu (673 līgumi), kas ir par</t>
    </r>
    <r>
      <rPr>
        <b/>
        <sz val="11"/>
        <rFont val="Calibri"/>
        <family val="2"/>
        <scheme val="minor"/>
      </rPr>
      <t xml:space="preserve"> 59 727 323</t>
    </r>
    <r>
      <rPr>
        <sz val="11"/>
        <rFont val="Calibri"/>
        <family val="2"/>
        <scheme val="minor"/>
      </rPr>
      <t xml:space="preserve"> EUR jeb </t>
    </r>
    <r>
      <rPr>
        <b/>
        <sz val="11"/>
        <rFont val="Calibri"/>
        <family val="2"/>
        <scheme val="minor"/>
      </rPr>
      <t>37%</t>
    </r>
    <r>
      <rPr>
        <sz val="11"/>
        <rFont val="Calibri"/>
        <family val="2"/>
        <scheme val="minor"/>
      </rPr>
      <t xml:space="preserve"> vairāk nekā 2020.gadā, savukārt </t>
    </r>
    <r>
      <rPr>
        <b/>
        <sz val="11"/>
        <rFont val="Calibri"/>
        <family val="2"/>
        <scheme val="minor"/>
      </rPr>
      <t>119 858 533</t>
    </r>
    <r>
      <rPr>
        <sz val="11"/>
        <rFont val="Calibri"/>
        <family val="2"/>
        <scheme val="minor"/>
      </rPr>
      <t xml:space="preserve"> EUR ir par iepirkumiem, piemērojot likuma 4.pantu (43 līgumi), kas ir par </t>
    </r>
    <r>
      <rPr>
        <b/>
        <sz val="11"/>
        <rFont val="Calibri"/>
        <family val="2"/>
        <scheme val="minor"/>
      </rPr>
      <t>110 029 902</t>
    </r>
    <r>
      <rPr>
        <sz val="11"/>
        <rFont val="Calibri"/>
        <family val="2"/>
        <scheme val="minor"/>
      </rPr>
      <t xml:space="preserve"> EUR jeb </t>
    </r>
    <r>
      <rPr>
        <b/>
        <sz val="11"/>
        <rFont val="Calibri"/>
        <family val="2"/>
        <scheme val="minor"/>
      </rPr>
      <t>92</t>
    </r>
    <r>
      <rPr>
        <sz val="11"/>
        <rFont val="Calibri"/>
        <family val="2"/>
        <scheme val="minor"/>
      </rPr>
      <t xml:space="preserve">% vairāk nekā 2020.gadā, kā arī </t>
    </r>
    <r>
      <rPr>
        <b/>
        <sz val="11"/>
        <rFont val="Calibri"/>
        <family val="2"/>
        <scheme val="minor"/>
      </rPr>
      <t>33 240 098</t>
    </r>
    <r>
      <rPr>
        <sz val="11"/>
        <rFont val="Calibri"/>
        <family val="2"/>
        <scheme val="minor"/>
      </rPr>
      <t xml:space="preserve"> EUR ir par iepirkumiem, piemērojot likuma 5.pantu (11 415 līgumi), kas ir par 10 764 479 EUR jeb </t>
    </r>
    <r>
      <rPr>
        <b/>
        <sz val="11"/>
        <rFont val="Calibri"/>
        <family val="2"/>
        <scheme val="minor"/>
      </rPr>
      <t>32,0%</t>
    </r>
    <r>
      <rPr>
        <sz val="11"/>
        <rFont val="Calibri"/>
        <family val="2"/>
        <scheme val="minor"/>
      </rPr>
      <t xml:space="preserve"> vairāk nekā 2020.gadā.</t>
    </r>
  </si>
  <si>
    <r>
      <t xml:space="preserve">2021.gadā par iepirkumiem faktiski izlietoti </t>
    </r>
    <r>
      <rPr>
        <b/>
        <sz val="11"/>
        <rFont val="Calibri"/>
        <family val="2"/>
        <scheme val="minor"/>
      </rPr>
      <t>3 831,7 milj.</t>
    </r>
    <r>
      <rPr>
        <sz val="11"/>
        <rFont val="Calibri"/>
        <family val="2"/>
        <scheme val="minor"/>
      </rPr>
      <t xml:space="preserve"> EUR ar PVN, t.sk. </t>
    </r>
    <r>
      <rPr>
        <b/>
        <sz val="11"/>
        <rFont val="Calibri"/>
        <family val="2"/>
        <scheme val="minor"/>
      </rPr>
      <t>130,2 milj.</t>
    </r>
    <r>
      <rPr>
        <sz val="11"/>
        <rFont val="Calibri"/>
        <family val="2"/>
        <scheme val="minor"/>
      </rPr>
      <t xml:space="preserve"> EUR ir par maksājumiem, izmantojot elektronisko iepirkumu sistēmu (EIS). Valsts sektorā 2021.gadā faktiski izlietoti </t>
    </r>
    <r>
      <rPr>
        <b/>
        <sz val="11"/>
        <rFont val="Calibri"/>
        <family val="2"/>
        <scheme val="minor"/>
      </rPr>
      <t>2 345,6 milj.</t>
    </r>
    <r>
      <rPr>
        <sz val="11"/>
        <rFont val="Calibri"/>
        <family val="2"/>
        <scheme val="minor"/>
      </rPr>
      <t xml:space="preserve"> EUR (92,1 milj. EUR - EIS maksājumi), savukārt pašvaldību sektorā - </t>
    </r>
    <r>
      <rPr>
        <b/>
        <sz val="11"/>
        <rFont val="Calibri"/>
        <family val="2"/>
        <scheme val="minor"/>
      </rPr>
      <t>1 486,1 milj.</t>
    </r>
    <r>
      <rPr>
        <sz val="11"/>
        <rFont val="Calibri"/>
        <family val="2"/>
        <scheme val="minor"/>
      </rPr>
      <t xml:space="preserve"> EUR (38,2 milj. EUR - EIS maksājumi). Salīdzinot ar 2020.gadu, faktiski izlietotie naudas līdzekļi ir palielinājušies par 199,4 milj. EUR jeb </t>
    </r>
    <r>
      <rPr>
        <b/>
        <sz val="11"/>
        <rFont val="Calibri"/>
        <family val="2"/>
        <scheme val="minor"/>
      </rPr>
      <t>5,5%</t>
    </r>
    <r>
      <rPr>
        <sz val="11"/>
        <rFont val="Calibri"/>
        <family val="2"/>
        <scheme val="minor"/>
      </rPr>
      <t xml:space="preserve">, t.sk. EIS maksājumi palielinājušies par 1,1 milj. EUR jeb </t>
    </r>
    <r>
      <rPr>
        <b/>
        <sz val="11"/>
        <rFont val="Calibri"/>
        <family val="2"/>
        <scheme val="minor"/>
      </rPr>
      <t>0,9</t>
    </r>
    <r>
      <rPr>
        <sz val="1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</si>
</sst>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27" x14ac:knownFonts="1">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b/>
      <sz val="12"/>
      <color theme="1"/>
      <name val="Calibri"/>
      <family val="2"/>
      <charset val="186"/>
      <scheme val="minor"/>
    </font>
    <font>
      <i/>
      <sz val="11"/>
      <color theme="1"/>
      <name val="Calibri"/>
      <family val="2"/>
      <charset val="186"/>
      <scheme val="minor"/>
    </font>
    <font>
      <sz val="10"/>
      <color indexed="8"/>
      <name val="Arial"/>
      <family val="2"/>
      <charset val="186"/>
    </font>
    <font>
      <b/>
      <sz val="10"/>
      <color theme="1"/>
      <name val="Calibri"/>
      <family val="2"/>
      <charset val="186"/>
      <scheme val="minor"/>
    </font>
    <font>
      <sz val="8"/>
      <color theme="1"/>
      <name val="Calibri"/>
      <family val="2"/>
      <charset val="186"/>
      <scheme val="minor"/>
    </font>
    <font>
      <sz val="10"/>
      <color theme="1"/>
      <name val="Calibri"/>
      <family val="2"/>
      <charset val="186"/>
      <scheme val="minor"/>
    </font>
    <font>
      <sz val="10"/>
      <color rgb="FF000000"/>
      <name val="Calibri"/>
      <family val="2"/>
      <charset val="186"/>
      <scheme val="minor"/>
    </font>
    <font>
      <sz val="11"/>
      <color rgb="FF000000"/>
      <name val="Calibri"/>
      <family val="2"/>
      <charset val="186"/>
      <scheme val="minor"/>
    </font>
    <font>
      <b/>
      <sz val="11"/>
      <color rgb="FF000000"/>
      <name val="Calibri"/>
      <family val="2"/>
      <charset val="186"/>
      <scheme val="minor"/>
    </font>
    <font>
      <sz val="11"/>
      <name val="Calibri"/>
      <family val="2"/>
      <charset val="186"/>
      <scheme val="minor"/>
    </font>
    <font>
      <b/>
      <sz val="11"/>
      <name val="Calibri"/>
      <family val="2"/>
      <charset val="186"/>
      <scheme val="minor"/>
    </font>
    <font>
      <b/>
      <sz val="11"/>
      <color theme="9" tint="-0.249977111117893"/>
      <name val="Calibri"/>
      <family val="2"/>
      <charset val="186"/>
      <scheme val="minor"/>
    </font>
    <font>
      <sz val="11"/>
      <color rgb="FFFF0000"/>
      <name val="Calibri"/>
      <family val="2"/>
      <charset val="186"/>
      <scheme val="minor"/>
    </font>
    <font>
      <b/>
      <sz val="11"/>
      <color theme="6" tint="-0.249977111117893"/>
      <name val="Calibri"/>
      <family val="2"/>
      <charset val="186"/>
      <scheme val="minor"/>
    </font>
    <font>
      <b/>
      <sz val="11"/>
      <color rgb="FF0070C0"/>
      <name val="Calibri"/>
      <family val="2"/>
      <charset val="186"/>
      <scheme val="minor"/>
    </font>
    <font>
      <b/>
      <sz val="12"/>
      <name val="Calibri"/>
      <family val="2"/>
      <charset val="186"/>
      <scheme val="minor"/>
    </font>
    <font>
      <sz val="8"/>
      <name val="Calibri"/>
      <family val="2"/>
      <charset val="186"/>
      <scheme val="minor"/>
    </font>
    <font>
      <b/>
      <sz val="11"/>
      <color theme="1"/>
      <name val="Calibri"/>
      <family val="2"/>
      <scheme val="minor"/>
    </font>
    <font>
      <b/>
      <sz val="11"/>
      <name val="Calibri"/>
      <family val="2"/>
      <scheme val="minor"/>
    </font>
    <font>
      <b/>
      <sz val="11"/>
      <color rgb="FF7030A0"/>
      <name val="Calibri"/>
      <family val="2"/>
      <charset val="186"/>
      <scheme val="minor"/>
    </font>
    <font>
      <sz val="11"/>
      <name val="Calibri"/>
      <family val="2"/>
      <scheme val="minor"/>
    </font>
    <font>
      <b/>
      <sz val="12"/>
      <color rgb="FF7030A0"/>
      <name val="Calibri"/>
      <family val="2"/>
      <charset val="186"/>
      <scheme val="minor"/>
    </font>
    <font>
      <sz val="10"/>
      <name val="Calibri"/>
      <family val="2"/>
      <charset val="186"/>
      <scheme val="minor"/>
    </font>
    <font>
      <sz val="11"/>
      <color rgb="FFFF0000"/>
      <name val="Calibri"/>
      <family val="2"/>
      <scheme val="minor"/>
    </font>
  </fonts>
  <fills count="23">
    <fill>
      <patternFill patternType="none"/>
    </fill>
    <fill>
      <patternFill patternType="gray125"/>
    </fill>
    <fill>
      <patternFill patternType="solid">
        <fgColor theme="9" tint="0.79998168889431442"/>
        <bgColor indexed="64"/>
      </patternFill>
    </fill>
    <fill>
      <patternFill patternType="solid">
        <fgColor theme="6" tint="-0.249977111117893"/>
        <bgColor indexed="64"/>
      </patternFill>
    </fill>
    <fill>
      <patternFill patternType="solid">
        <fgColor rgb="FF00C400"/>
        <bgColor indexed="64"/>
      </patternFill>
    </fill>
    <fill>
      <patternFill patternType="solid">
        <fgColor theme="8" tint="0.79998168889431442"/>
        <bgColor indexed="64"/>
      </patternFill>
    </fill>
    <fill>
      <patternFill patternType="solid">
        <fgColor rgb="FF0070C0"/>
        <bgColor indexed="64"/>
      </patternFill>
    </fill>
    <fill>
      <patternFill patternType="solid">
        <fgColor rgb="FFFFFFCC"/>
        <bgColor indexed="64"/>
      </patternFill>
    </fill>
    <fill>
      <patternFill patternType="solid">
        <fgColor rgb="FFFFC000"/>
        <bgColor indexed="64"/>
      </patternFill>
    </fill>
    <fill>
      <patternFill patternType="solid">
        <fgColor rgb="FFFFFF66"/>
        <bgColor indexed="64"/>
      </patternFill>
    </fill>
    <fill>
      <patternFill patternType="solid">
        <fgColor rgb="FFD6EDBD"/>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rgb="FF9B3937"/>
        <bgColor indexed="64"/>
      </patternFill>
    </fill>
    <fill>
      <patternFill patternType="solid">
        <fgColor rgb="FFBF4845"/>
        <bgColor indexed="64"/>
      </patternFill>
    </fill>
    <fill>
      <patternFill patternType="solid">
        <fgColor theme="7" tint="0.79998168889431442"/>
        <bgColor indexed="64"/>
      </patternFill>
    </fill>
    <fill>
      <patternFill patternType="solid">
        <fgColor rgb="FFECE7F1"/>
        <bgColor indexed="64"/>
      </patternFill>
    </fill>
    <fill>
      <patternFill patternType="solid">
        <fgColor theme="7" tint="0.59999389629810485"/>
        <bgColor indexed="64"/>
      </patternFill>
    </fill>
    <fill>
      <patternFill patternType="solid">
        <fgColor rgb="FFA895C1"/>
        <bgColor indexed="64"/>
      </patternFill>
    </fill>
    <fill>
      <patternFill patternType="solid">
        <fgColor rgb="FF9078B0"/>
        <bgColor indexed="64"/>
      </patternFill>
    </fill>
    <fill>
      <patternFill patternType="solid">
        <fgColor theme="7" tint="-0.249977111117893"/>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9" fontId="1" fillId="0" borderId="0" applyFont="0" applyFill="0" applyBorder="0" applyAlignment="0" applyProtection="0"/>
    <xf numFmtId="0" fontId="5" fillId="0" borderId="0" applyNumberFormat="0" applyFill="0" applyProtection="0"/>
  </cellStyleXfs>
  <cellXfs count="198">
    <xf numFmtId="0" fontId="0" fillId="0" borderId="0" xfId="0"/>
    <xf numFmtId="0" fontId="3" fillId="0" borderId="0" xfId="0" applyFont="1"/>
    <xf numFmtId="0" fontId="2" fillId="0" borderId="0" xfId="0" applyFont="1"/>
    <xf numFmtId="0" fontId="0" fillId="0" borderId="1" xfId="0" applyBorder="1" applyAlignment="1">
      <alignment horizontal="left" vertical="center"/>
    </xf>
    <xf numFmtId="0" fontId="0" fillId="0" borderId="1" xfId="0" applyBorder="1" applyAlignment="1">
      <alignment horizontal="left" vertical="center" wrapText="1"/>
    </xf>
    <xf numFmtId="3" fontId="0" fillId="0" borderId="0" xfId="0" applyNumberFormat="1"/>
    <xf numFmtId="0" fontId="8" fillId="0" borderId="1" xfId="0" applyFont="1" applyBorder="1" applyAlignment="1">
      <alignment horizontal="center" vertical="center" wrapText="1"/>
    </xf>
    <xf numFmtId="0" fontId="6" fillId="0" borderId="1" xfId="0" applyFont="1" applyBorder="1" applyAlignment="1">
      <alignment horizontal="center"/>
    </xf>
    <xf numFmtId="3" fontId="9" fillId="0" borderId="1" xfId="0" applyNumberFormat="1" applyFont="1" applyBorder="1" applyAlignment="1">
      <alignment horizontal="center" vertical="center" wrapText="1"/>
    </xf>
    <xf numFmtId="3" fontId="6" fillId="0" borderId="1" xfId="0" applyNumberFormat="1" applyFont="1" applyBorder="1" applyAlignment="1">
      <alignment horizontal="center"/>
    </xf>
    <xf numFmtId="10" fontId="8" fillId="0" borderId="1" xfId="1" applyNumberFormat="1" applyFont="1" applyBorder="1" applyAlignment="1">
      <alignment horizontal="center" vertical="center" wrapText="1"/>
    </xf>
    <xf numFmtId="3" fontId="6" fillId="0" borderId="1" xfId="1" applyNumberFormat="1" applyFont="1" applyBorder="1" applyAlignment="1">
      <alignment horizontal="center" vertical="center" wrapText="1"/>
    </xf>
    <xf numFmtId="10" fontId="8" fillId="0" borderId="1" xfId="1" applyNumberFormat="1" applyFont="1" applyBorder="1" applyAlignment="1">
      <alignment horizontal="center" vertical="center"/>
    </xf>
    <xf numFmtId="3" fontId="6" fillId="0" borderId="1" xfId="1" applyNumberFormat="1" applyFont="1" applyBorder="1" applyAlignment="1">
      <alignment horizontal="center" vertical="center"/>
    </xf>
    <xf numFmtId="0" fontId="0" fillId="0" borderId="1" xfId="0" applyBorder="1"/>
    <xf numFmtId="0" fontId="0" fillId="0" borderId="1" xfId="0" applyBorder="1" applyAlignment="1">
      <alignment wrapText="1"/>
    </xf>
    <xf numFmtId="3" fontId="0" fillId="0" borderId="1" xfId="0" applyNumberFormat="1" applyBorder="1"/>
    <xf numFmtId="0" fontId="0" fillId="0" borderId="1" xfId="0" applyBorder="1" applyAlignment="1">
      <alignment horizontal="center" vertical="center" wrapText="1"/>
    </xf>
    <xf numFmtId="0" fontId="0" fillId="0" borderId="1" xfId="0" applyBorder="1" applyAlignment="1">
      <alignment horizontal="center" vertical="center"/>
    </xf>
    <xf numFmtId="0" fontId="2" fillId="0" borderId="1" xfId="0" applyFont="1" applyBorder="1"/>
    <xf numFmtId="0" fontId="2" fillId="0" borderId="1" xfId="0" applyFont="1" applyBorder="1" applyAlignment="1">
      <alignment horizontal="center" vertical="center" wrapText="1"/>
    </xf>
    <xf numFmtId="0" fontId="2" fillId="0" borderId="1" xfId="0" applyFont="1" applyBorder="1" applyAlignment="1">
      <alignment wrapText="1"/>
    </xf>
    <xf numFmtId="0" fontId="2" fillId="0" borderId="1" xfId="0" applyFont="1" applyBorder="1" applyAlignment="1">
      <alignment horizontal="center" vertical="center"/>
    </xf>
    <xf numFmtId="0" fontId="0" fillId="0" borderId="1" xfId="0" applyBorder="1" applyAlignment="1">
      <alignment vertical="center" wrapText="1"/>
    </xf>
    <xf numFmtId="3" fontId="10" fillId="0" borderId="1" xfId="0" applyNumberFormat="1" applyFont="1" applyBorder="1" applyAlignment="1">
      <alignment horizontal="center" vertical="center" wrapText="1"/>
    </xf>
    <xf numFmtId="0" fontId="2" fillId="0" borderId="1" xfId="0" applyFont="1" applyBorder="1" applyAlignment="1">
      <alignment horizontal="right" vertical="center" wrapText="1"/>
    </xf>
    <xf numFmtId="3" fontId="11" fillId="0" borderId="1" xfId="0" applyNumberFormat="1" applyFont="1" applyBorder="1" applyAlignment="1">
      <alignment horizontal="center" vertical="center" wrapText="1"/>
    </xf>
    <xf numFmtId="3" fontId="0" fillId="0" borderId="1" xfId="0" applyNumberFormat="1" applyBorder="1" applyAlignment="1">
      <alignment horizontal="center" vertical="center" wrapText="1"/>
    </xf>
    <xf numFmtId="10" fontId="0" fillId="0" borderId="1" xfId="1" applyNumberFormat="1" applyFont="1" applyBorder="1" applyAlignment="1">
      <alignment horizontal="center" vertical="center" wrapText="1"/>
    </xf>
    <xf numFmtId="10" fontId="10" fillId="0" borderId="1" xfId="1" applyNumberFormat="1" applyFont="1" applyBorder="1" applyAlignment="1">
      <alignment horizontal="center" vertical="center" wrapText="1"/>
    </xf>
    <xf numFmtId="3" fontId="2" fillId="0" borderId="1" xfId="1" applyNumberFormat="1" applyFont="1" applyFill="1" applyBorder="1" applyAlignment="1">
      <alignment horizontal="center" vertical="center" wrapText="1"/>
    </xf>
    <xf numFmtId="3" fontId="11" fillId="0" borderId="1" xfId="1" applyNumberFormat="1" applyFont="1" applyFill="1" applyBorder="1" applyAlignment="1">
      <alignment horizontal="center" vertical="center" wrapText="1"/>
    </xf>
    <xf numFmtId="10" fontId="2" fillId="0" borderId="1" xfId="1" applyNumberFormat="1" applyFont="1" applyFill="1" applyBorder="1" applyAlignment="1">
      <alignment horizontal="center" vertical="center" wrapText="1"/>
    </xf>
    <xf numFmtId="10" fontId="11" fillId="0" borderId="1" xfId="1" applyNumberFormat="1" applyFont="1" applyFill="1" applyBorder="1" applyAlignment="1">
      <alignment horizontal="center" vertical="center" wrapText="1"/>
    </xf>
    <xf numFmtId="0" fontId="12" fillId="0" borderId="1" xfId="0" applyFont="1" applyBorder="1" applyAlignment="1">
      <alignment horizontal="center" vertical="center"/>
    </xf>
    <xf numFmtId="3" fontId="0" fillId="0" borderId="1" xfId="0" applyNumberFormat="1" applyBorder="1" applyAlignment="1">
      <alignment horizontal="center" vertical="center"/>
    </xf>
    <xf numFmtId="0" fontId="12" fillId="0" borderId="1" xfId="0" applyFont="1" applyBorder="1"/>
    <xf numFmtId="3" fontId="12" fillId="0" borderId="1" xfId="0" applyNumberFormat="1" applyFont="1" applyBorder="1"/>
    <xf numFmtId="164" fontId="0" fillId="0" borderId="1" xfId="0" applyNumberFormat="1" applyBorder="1" applyAlignment="1">
      <alignment horizontal="center" vertical="center"/>
    </xf>
    <xf numFmtId="9" fontId="0" fillId="0" borderId="1" xfId="1" applyFont="1" applyBorder="1"/>
    <xf numFmtId="9" fontId="0" fillId="0" borderId="1" xfId="0" applyNumberFormat="1" applyBorder="1"/>
    <xf numFmtId="4" fontId="0" fillId="0" borderId="1" xfId="0" applyNumberFormat="1" applyBorder="1" applyAlignment="1">
      <alignment horizontal="center" vertical="center"/>
    </xf>
    <xf numFmtId="10" fontId="0" fillId="0" borderId="1" xfId="0" applyNumberFormat="1" applyBorder="1" applyAlignment="1">
      <alignment horizontal="center" vertical="center"/>
    </xf>
    <xf numFmtId="3" fontId="2" fillId="0" borderId="1" xfId="0" applyNumberFormat="1" applyFont="1" applyBorder="1" applyAlignment="1">
      <alignment horizontal="center" vertical="center"/>
    </xf>
    <xf numFmtId="3" fontId="12" fillId="0" borderId="1" xfId="0" applyNumberFormat="1" applyFont="1" applyBorder="1" applyAlignment="1">
      <alignment horizontal="center" vertical="center"/>
    </xf>
    <xf numFmtId="0" fontId="0" fillId="0" borderId="0" xfId="0" applyAlignment="1">
      <alignment horizontal="center" vertical="center" wrapText="1"/>
    </xf>
    <xf numFmtId="3" fontId="0" fillId="0" borderId="0" xfId="0" applyNumberFormat="1" applyAlignment="1">
      <alignment horizontal="center" vertical="center"/>
    </xf>
    <xf numFmtId="3" fontId="2" fillId="0" borderId="0" xfId="0" applyNumberFormat="1" applyFont="1" applyAlignment="1">
      <alignment horizontal="center" vertical="center"/>
    </xf>
    <xf numFmtId="165" fontId="0" fillId="0" borderId="1" xfId="1" applyNumberFormat="1" applyFont="1" applyBorder="1" applyAlignment="1">
      <alignment horizontal="center" vertical="center"/>
    </xf>
    <xf numFmtId="0" fontId="12" fillId="0" borderId="1" xfId="0" applyFont="1" applyBorder="1" applyAlignment="1">
      <alignment horizontal="left" vertical="center" wrapText="1"/>
    </xf>
    <xf numFmtId="0" fontId="13" fillId="0" borderId="0" xfId="0" applyFont="1"/>
    <xf numFmtId="0" fontId="14" fillId="0" borderId="0" xfId="0" applyFont="1"/>
    <xf numFmtId="165" fontId="0" fillId="0" borderId="0" xfId="1" applyNumberFormat="1" applyFont="1"/>
    <xf numFmtId="0" fontId="16" fillId="0" borderId="0" xfId="0" applyFont="1"/>
    <xf numFmtId="0" fontId="17" fillId="0" borderId="0" xfId="0" applyFont="1"/>
    <xf numFmtId="0" fontId="15" fillId="0" borderId="0" xfId="0" applyFont="1"/>
    <xf numFmtId="0" fontId="2" fillId="0" borderId="4" xfId="0" applyFont="1" applyBorder="1" applyAlignment="1">
      <alignment wrapText="1"/>
    </xf>
    <xf numFmtId="0" fontId="2" fillId="0" borderId="4" xfId="0" applyFont="1" applyBorder="1"/>
    <xf numFmtId="0" fontId="18" fillId="0" borderId="0" xfId="0" applyFont="1"/>
    <xf numFmtId="0" fontId="12" fillId="0" borderId="1" xfId="0" applyFont="1" applyBorder="1" applyAlignment="1">
      <alignment wrapText="1"/>
    </xf>
    <xf numFmtId="166" fontId="0" fillId="0" borderId="1" xfId="0" applyNumberFormat="1" applyBorder="1" applyAlignment="1">
      <alignment horizontal="center" vertical="center"/>
    </xf>
    <xf numFmtId="1" fontId="0" fillId="0" borderId="1" xfId="0" applyNumberFormat="1" applyBorder="1" applyAlignment="1">
      <alignment horizontal="center" vertical="center"/>
    </xf>
    <xf numFmtId="3" fontId="13" fillId="0" borderId="1" xfId="0" applyNumberFormat="1" applyFont="1" applyBorder="1" applyAlignment="1">
      <alignment horizontal="center" vertical="center"/>
    </xf>
    <xf numFmtId="0" fontId="13" fillId="0" borderId="1" xfId="0" applyFont="1" applyBorder="1" applyAlignment="1">
      <alignment horizontal="center" vertical="center"/>
    </xf>
    <xf numFmtId="0" fontId="0" fillId="0" borderId="0" xfId="0" applyAlignment="1">
      <alignment wrapText="1"/>
    </xf>
    <xf numFmtId="3" fontId="12" fillId="0" borderId="0" xfId="0" applyNumberFormat="1" applyFont="1"/>
    <xf numFmtId="164" fontId="0" fillId="0" borderId="0" xfId="0" applyNumberFormat="1"/>
    <xf numFmtId="0" fontId="20" fillId="0" borderId="1" xfId="0" applyFont="1" applyBorder="1" applyAlignment="1">
      <alignment wrapText="1"/>
    </xf>
    <xf numFmtId="0" fontId="20" fillId="0" borderId="1" xfId="0" applyFont="1" applyBorder="1"/>
    <xf numFmtId="0" fontId="21" fillId="0" borderId="1" xfId="0" applyFont="1" applyBorder="1"/>
    <xf numFmtId="3" fontId="21" fillId="0" borderId="1" xfId="0" applyNumberFormat="1" applyFont="1" applyBorder="1"/>
    <xf numFmtId="3" fontId="20" fillId="0" borderId="1" xfId="0" applyNumberFormat="1" applyFont="1" applyBorder="1"/>
    <xf numFmtId="0" fontId="20" fillId="0" borderId="1" xfId="0" applyFont="1" applyBorder="1" applyAlignment="1">
      <alignment horizontal="center" vertical="center"/>
    </xf>
    <xf numFmtId="3" fontId="20" fillId="0" borderId="1" xfId="0" applyNumberFormat="1" applyFont="1" applyBorder="1" applyAlignment="1">
      <alignment horizontal="center" vertical="center"/>
    </xf>
    <xf numFmtId="0" fontId="6" fillId="0" borderId="0" xfId="0" applyFont="1" applyAlignment="1">
      <alignment horizontal="right" vertical="center" wrapText="1"/>
    </xf>
    <xf numFmtId="0" fontId="6" fillId="0" borderId="0" xfId="0" applyFont="1" applyAlignment="1">
      <alignment horizontal="center"/>
    </xf>
    <xf numFmtId="10" fontId="8" fillId="0" borderId="0" xfId="1" applyNumberFormat="1" applyFont="1" applyBorder="1" applyAlignment="1">
      <alignment horizontal="center" vertical="center" wrapText="1"/>
    </xf>
    <xf numFmtId="3" fontId="6" fillId="0" borderId="0" xfId="0" applyNumberFormat="1" applyFont="1" applyAlignment="1">
      <alignment horizontal="center"/>
    </xf>
    <xf numFmtId="10" fontId="8" fillId="0" borderId="0" xfId="1" applyNumberFormat="1" applyFont="1" applyBorder="1" applyAlignment="1">
      <alignment horizontal="center" vertical="center"/>
    </xf>
    <xf numFmtId="9" fontId="2" fillId="0" borderId="1" xfId="1" applyFont="1" applyBorder="1"/>
    <xf numFmtId="0" fontId="22" fillId="0" borderId="0" xfId="0" applyFont="1"/>
    <xf numFmtId="0" fontId="23" fillId="0" borderId="1" xfId="0" applyFont="1" applyBorder="1" applyAlignment="1">
      <alignment horizontal="left" vertical="center" wrapText="1"/>
    </xf>
    <xf numFmtId="0" fontId="0" fillId="5" borderId="1" xfId="0" applyFill="1" applyBorder="1" applyAlignment="1">
      <alignment horizontal="center" vertical="center" wrapText="1"/>
    </xf>
    <xf numFmtId="0" fontId="12" fillId="5" borderId="1" xfId="0" applyFont="1" applyFill="1" applyBorder="1" applyAlignment="1">
      <alignment horizontal="center" vertical="center" wrapText="1"/>
    </xf>
    <xf numFmtId="0" fontId="0" fillId="7" borderId="1" xfId="0" applyFill="1" applyBorder="1" applyAlignment="1">
      <alignment horizontal="center" vertical="center" wrapText="1"/>
    </xf>
    <xf numFmtId="0" fontId="12" fillId="7" borderId="1" xfId="0" applyFont="1" applyFill="1" applyBorder="1" applyAlignment="1">
      <alignment horizontal="center" vertical="center" wrapText="1"/>
    </xf>
    <xf numFmtId="0" fontId="7" fillId="10" borderId="1" xfId="0" applyFont="1" applyFill="1" applyBorder="1" applyAlignment="1">
      <alignment horizontal="center" vertical="center" wrapText="1"/>
    </xf>
    <xf numFmtId="0" fontId="0" fillId="10" borderId="1" xfId="0" applyFill="1" applyBorder="1"/>
    <xf numFmtId="0" fontId="12" fillId="11" borderId="1" xfId="0" applyFont="1" applyFill="1" applyBorder="1" applyAlignment="1">
      <alignment horizontal="center"/>
    </xf>
    <xf numFmtId="0" fontId="12" fillId="12" borderId="1" xfId="0" applyFont="1" applyFill="1" applyBorder="1" applyAlignment="1">
      <alignment horizontal="center"/>
    </xf>
    <xf numFmtId="0" fontId="12" fillId="13" borderId="1" xfId="0" applyFont="1" applyFill="1" applyBorder="1" applyAlignment="1">
      <alignment horizontal="center"/>
    </xf>
    <xf numFmtId="0" fontId="0" fillId="14" borderId="1" xfId="0" applyFill="1" applyBorder="1" applyAlignment="1">
      <alignment horizontal="center"/>
    </xf>
    <xf numFmtId="0" fontId="12" fillId="15" borderId="1" xfId="0" applyFont="1" applyFill="1" applyBorder="1" applyAlignment="1">
      <alignment horizontal="center"/>
    </xf>
    <xf numFmtId="0" fontId="0" fillId="2" borderId="1" xfId="0" applyFill="1" applyBorder="1"/>
    <xf numFmtId="0" fontId="20" fillId="2" borderId="1" xfId="0" applyFont="1" applyFill="1" applyBorder="1"/>
    <xf numFmtId="0" fontId="0" fillId="17" borderId="1" xfId="0" applyFill="1" applyBorder="1" applyAlignment="1">
      <alignment horizontal="center" vertical="center"/>
    </xf>
    <xf numFmtId="0" fontId="0" fillId="17" borderId="1" xfId="0" applyFill="1" applyBorder="1" applyAlignment="1">
      <alignment horizontal="center" vertical="center" wrapText="1"/>
    </xf>
    <xf numFmtId="0" fontId="24" fillId="0" borderId="0" xfId="0" applyFont="1"/>
    <xf numFmtId="0" fontId="12" fillId="0" borderId="1" xfId="0" applyFont="1" applyBorder="1" applyAlignment="1">
      <alignment horizontal="center" vertical="center" wrapText="1"/>
    </xf>
    <xf numFmtId="3" fontId="2" fillId="0" borderId="1" xfId="0" applyNumberFormat="1" applyFont="1" applyBorder="1" applyAlignment="1">
      <alignment horizontal="center" vertical="center" wrapText="1"/>
    </xf>
    <xf numFmtId="0" fontId="20" fillId="0" borderId="0" xfId="0" applyFont="1"/>
    <xf numFmtId="3" fontId="20" fillId="0" borderId="0" xfId="0" applyNumberFormat="1" applyFont="1"/>
    <xf numFmtId="9" fontId="2" fillId="0" borderId="0" xfId="1" applyFont="1" applyBorder="1"/>
    <xf numFmtId="10" fontId="0" fillId="0" borderId="1" xfId="1" applyNumberFormat="1" applyFont="1" applyFill="1" applyBorder="1" applyAlignment="1">
      <alignment horizontal="center" vertical="center" wrapText="1"/>
    </xf>
    <xf numFmtId="3" fontId="0" fillId="0" borderId="1" xfId="1" applyNumberFormat="1" applyFont="1" applyFill="1" applyBorder="1" applyAlignment="1">
      <alignment horizontal="center" vertical="center" wrapText="1"/>
    </xf>
    <xf numFmtId="3" fontId="10" fillId="0" borderId="1" xfId="1" applyNumberFormat="1" applyFont="1" applyFill="1" applyBorder="1" applyAlignment="1">
      <alignment horizontal="center" vertical="center" wrapText="1"/>
    </xf>
    <xf numFmtId="0" fontId="0" fillId="0" borderId="1" xfId="1" applyNumberFormat="1" applyFont="1" applyFill="1" applyBorder="1" applyAlignment="1">
      <alignment horizontal="center" vertical="center" wrapText="1"/>
    </xf>
    <xf numFmtId="0" fontId="12" fillId="0" borderId="1" xfId="1" applyNumberFormat="1" applyFont="1" applyFill="1" applyBorder="1" applyAlignment="1">
      <alignment horizontal="center" vertical="center" wrapText="1"/>
    </xf>
    <xf numFmtId="3" fontId="12" fillId="0" borderId="1" xfId="1" applyNumberFormat="1" applyFont="1" applyFill="1" applyBorder="1" applyAlignment="1">
      <alignment horizontal="center" vertical="center" wrapText="1"/>
    </xf>
    <xf numFmtId="0" fontId="10" fillId="0" borderId="1" xfId="1" applyNumberFormat="1" applyFont="1" applyFill="1" applyBorder="1" applyAlignment="1">
      <alignment horizontal="center" vertical="center" wrapText="1"/>
    </xf>
    <xf numFmtId="3" fontId="12" fillId="0" borderId="1" xfId="0" applyNumberFormat="1" applyFont="1" applyBorder="1" applyAlignment="1">
      <alignment horizontal="center" vertical="center" wrapText="1"/>
    </xf>
    <xf numFmtId="1" fontId="0" fillId="0" borderId="1" xfId="1" applyNumberFormat="1" applyFont="1" applyFill="1" applyBorder="1" applyAlignment="1">
      <alignment horizontal="center" vertical="center" wrapText="1"/>
    </xf>
    <xf numFmtId="0" fontId="23" fillId="0" borderId="1" xfId="0" applyFont="1" applyBorder="1"/>
    <xf numFmtId="3" fontId="8" fillId="0" borderId="1" xfId="1" applyNumberFormat="1" applyFont="1" applyFill="1" applyBorder="1" applyAlignment="1">
      <alignment horizontal="center" vertical="center" wrapText="1"/>
    </xf>
    <xf numFmtId="0" fontId="9" fillId="0" borderId="1" xfId="0" applyFont="1" applyBorder="1" applyAlignment="1">
      <alignment horizontal="center" vertical="center" wrapText="1"/>
    </xf>
    <xf numFmtId="3" fontId="8" fillId="0" borderId="1" xfId="1" applyNumberFormat="1" applyFont="1" applyFill="1" applyBorder="1" applyAlignment="1">
      <alignment horizontal="center" vertical="center"/>
    </xf>
    <xf numFmtId="0" fontId="8" fillId="0" borderId="1" xfId="1" applyNumberFormat="1" applyFont="1" applyFill="1" applyBorder="1" applyAlignment="1">
      <alignment horizontal="center" vertical="center"/>
    </xf>
    <xf numFmtId="0" fontId="8" fillId="0" borderId="1" xfId="1" applyNumberFormat="1" applyFont="1" applyFill="1" applyBorder="1" applyAlignment="1">
      <alignment horizontal="center" vertical="center" wrapText="1"/>
    </xf>
    <xf numFmtId="3" fontId="8" fillId="0" borderId="1" xfId="0" applyNumberFormat="1" applyFont="1" applyBorder="1" applyAlignment="1">
      <alignment horizontal="center" vertical="center" wrapText="1"/>
    </xf>
    <xf numFmtId="0" fontId="23" fillId="0" borderId="1" xfId="0" applyFont="1" applyBorder="1" applyAlignment="1">
      <alignment wrapText="1"/>
    </xf>
    <xf numFmtId="165" fontId="0" fillId="0" borderId="0" xfId="1" applyNumberFormat="1" applyFont="1" applyFill="1"/>
    <xf numFmtId="165" fontId="12" fillId="0" borderId="1" xfId="1" applyNumberFormat="1" applyFont="1" applyFill="1" applyBorder="1" applyAlignment="1">
      <alignment horizontal="center" vertical="center"/>
    </xf>
    <xf numFmtId="0" fontId="21" fillId="0" borderId="1" xfId="0" applyFont="1" applyBorder="1" applyAlignment="1">
      <alignment horizontal="center" vertical="center"/>
    </xf>
    <xf numFmtId="0" fontId="12" fillId="0" borderId="1" xfId="0" applyFont="1" applyBorder="1" applyAlignment="1">
      <alignment vertical="center" wrapText="1"/>
    </xf>
    <xf numFmtId="1" fontId="12" fillId="0" borderId="1" xfId="1" applyNumberFormat="1" applyFont="1" applyFill="1" applyBorder="1" applyAlignment="1">
      <alignment horizontal="center" vertical="center" wrapText="1"/>
    </xf>
    <xf numFmtId="0" fontId="25" fillId="0" borderId="1" xfId="0" applyFont="1" applyBorder="1" applyAlignment="1">
      <alignment horizontal="center" vertical="center" wrapText="1"/>
    </xf>
    <xf numFmtId="3" fontId="25" fillId="0" borderId="1" xfId="0" applyNumberFormat="1" applyFont="1" applyBorder="1" applyAlignment="1">
      <alignment horizontal="center" vertical="center" wrapText="1"/>
    </xf>
    <xf numFmtId="3" fontId="25" fillId="0" borderId="1" xfId="1" applyNumberFormat="1" applyFont="1" applyFill="1" applyBorder="1" applyAlignment="1">
      <alignment horizontal="center" vertical="center"/>
    </xf>
    <xf numFmtId="3" fontId="21" fillId="0" borderId="1" xfId="0" applyNumberFormat="1" applyFont="1" applyBorder="1" applyAlignment="1">
      <alignment horizontal="center" vertical="center"/>
    </xf>
    <xf numFmtId="0" fontId="12" fillId="22" borderId="1" xfId="0" applyFont="1" applyFill="1" applyBorder="1" applyAlignment="1">
      <alignment wrapText="1"/>
    </xf>
    <xf numFmtId="0" fontId="23" fillId="22" borderId="1" xfId="0" applyFont="1" applyFill="1" applyBorder="1" applyAlignment="1">
      <alignment wrapText="1"/>
    </xf>
    <xf numFmtId="0" fontId="12" fillId="22" borderId="1" xfId="0" applyFont="1" applyFill="1" applyBorder="1" applyAlignment="1">
      <alignment horizontal="center" vertical="center"/>
    </xf>
    <xf numFmtId="0" fontId="0" fillId="22" borderId="0" xfId="0" applyFill="1"/>
    <xf numFmtId="0" fontId="0" fillId="0" borderId="9" xfId="0" applyBorder="1" applyAlignment="1">
      <alignment horizontal="center" vertical="center"/>
    </xf>
    <xf numFmtId="0" fontId="0" fillId="0" borderId="6" xfId="0" applyBorder="1" applyAlignment="1">
      <alignment horizontal="center" vertical="center"/>
    </xf>
    <xf numFmtId="0" fontId="13" fillId="0" borderId="4" xfId="0" applyFont="1" applyBorder="1" applyAlignment="1">
      <alignment horizontal="center"/>
    </xf>
    <xf numFmtId="0" fontId="13" fillId="0" borderId="5"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0" fillId="0" borderId="3" xfId="0" applyBorder="1" applyAlignment="1">
      <alignment horizontal="center" vertical="center"/>
    </xf>
    <xf numFmtId="0" fontId="0" fillId="0" borderId="2" xfId="0" applyBorder="1" applyAlignment="1">
      <alignment horizontal="center" vertical="center"/>
    </xf>
    <xf numFmtId="0" fontId="2" fillId="0" borderId="7" xfId="0" applyFont="1" applyBorder="1" applyAlignment="1">
      <alignment horizontal="center"/>
    </xf>
    <xf numFmtId="0" fontId="12" fillId="5" borderId="3" xfId="0" applyFont="1" applyFill="1" applyBorder="1" applyAlignment="1">
      <alignment horizontal="center" vertical="center" wrapText="1"/>
    </xf>
    <xf numFmtId="0" fontId="12" fillId="5" borderId="2" xfId="0" applyFont="1" applyFill="1" applyBorder="1" applyAlignment="1">
      <alignment horizontal="center" vertical="center" wrapText="1"/>
    </xf>
    <xf numFmtId="0" fontId="0" fillId="6" borderId="4" xfId="0" applyFill="1" applyBorder="1" applyAlignment="1">
      <alignment horizontal="center"/>
    </xf>
    <xf numFmtId="0" fontId="0" fillId="6" borderId="5" xfId="0" applyFill="1" applyBorder="1" applyAlignment="1">
      <alignment horizontal="center"/>
    </xf>
    <xf numFmtId="0" fontId="0" fillId="15" borderId="4" xfId="0" applyFill="1" applyBorder="1" applyAlignment="1">
      <alignment horizontal="center"/>
    </xf>
    <xf numFmtId="0" fontId="0" fillId="15" borderId="5" xfId="0" applyFill="1" applyBorder="1" applyAlignment="1">
      <alignment horizontal="center"/>
    </xf>
    <xf numFmtId="0" fontId="12" fillId="7" borderId="3" xfId="0" applyFont="1" applyFill="1" applyBorder="1" applyAlignment="1">
      <alignment horizontal="center" vertical="center" wrapText="1"/>
    </xf>
    <xf numFmtId="0" fontId="12" fillId="7" borderId="2" xfId="0" applyFont="1" applyFill="1" applyBorder="1" applyAlignment="1">
      <alignment horizontal="center" vertical="center" wrapText="1"/>
    </xf>
    <xf numFmtId="0" fontId="0" fillId="9" borderId="4" xfId="0" applyFill="1" applyBorder="1" applyAlignment="1">
      <alignment horizontal="center"/>
    </xf>
    <xf numFmtId="0" fontId="0" fillId="9" borderId="5" xfId="0" applyFill="1" applyBorder="1" applyAlignment="1">
      <alignment horizontal="center"/>
    </xf>
    <xf numFmtId="0" fontId="0" fillId="8" borderId="4" xfId="0" applyFill="1" applyBorder="1" applyAlignment="1">
      <alignment horizontal="center"/>
    </xf>
    <xf numFmtId="0" fontId="0" fillId="8" borderId="5" xfId="0" applyFill="1" applyBorder="1" applyAlignment="1">
      <alignment horizontal="center"/>
    </xf>
    <xf numFmtId="0" fontId="7" fillId="0" borderId="4" xfId="0" applyFont="1" applyBorder="1" applyAlignment="1">
      <alignment horizontal="left" vertical="center" wrapText="1"/>
    </xf>
    <xf numFmtId="0" fontId="7" fillId="0" borderId="7" xfId="0" applyFont="1" applyBorder="1" applyAlignment="1">
      <alignment horizontal="left" vertical="center" wrapText="1"/>
    </xf>
    <xf numFmtId="0" fontId="7" fillId="0" borderId="5" xfId="0" applyFont="1" applyBorder="1" applyAlignment="1">
      <alignment horizontal="left" vertical="center" wrapText="1"/>
    </xf>
    <xf numFmtId="0" fontId="7" fillId="0" borderId="4" xfId="0" applyFont="1" applyBorder="1" applyAlignment="1">
      <alignment horizontal="center" vertical="center" wrapText="1"/>
    </xf>
    <xf numFmtId="0" fontId="7" fillId="0" borderId="7" xfId="0" applyFont="1" applyBorder="1" applyAlignment="1">
      <alignment horizontal="center" vertical="center" wrapText="1"/>
    </xf>
    <xf numFmtId="0" fontId="7" fillId="0" borderId="5" xfId="0" applyFont="1" applyBorder="1" applyAlignment="1">
      <alignment horizontal="center" vertical="center" wrapText="1"/>
    </xf>
    <xf numFmtId="0" fontId="7" fillId="10" borderId="3" xfId="0" applyFont="1" applyFill="1" applyBorder="1" applyAlignment="1">
      <alignment horizontal="center" vertical="center" wrapText="1"/>
    </xf>
    <xf numFmtId="0" fontId="7" fillId="10" borderId="2" xfId="0" applyFont="1" applyFill="1" applyBorder="1" applyAlignment="1">
      <alignment horizontal="center" vertical="center" wrapText="1"/>
    </xf>
    <xf numFmtId="0" fontId="6" fillId="0" borderId="1" xfId="0" applyFont="1" applyBorder="1" applyAlignment="1">
      <alignment horizontal="right" vertical="center" wrapText="1"/>
    </xf>
    <xf numFmtId="0" fontId="19" fillId="10" borderId="9" xfId="0" applyFont="1" applyFill="1" applyBorder="1" applyAlignment="1">
      <alignment horizontal="center" vertical="center" wrapText="1"/>
    </xf>
    <xf numFmtId="0" fontId="19" fillId="10" borderId="11" xfId="0" applyFont="1" applyFill="1" applyBorder="1" applyAlignment="1">
      <alignment horizontal="center" vertical="center" wrapText="1"/>
    </xf>
    <xf numFmtId="0" fontId="19" fillId="10" borderId="8" xfId="0" applyFont="1" applyFill="1" applyBorder="1" applyAlignment="1">
      <alignment horizontal="center" vertical="center" wrapText="1"/>
    </xf>
    <xf numFmtId="0" fontId="19" fillId="10" borderId="6" xfId="0" applyFont="1" applyFill="1" applyBorder="1" applyAlignment="1">
      <alignment horizontal="center" vertical="center" wrapText="1"/>
    </xf>
    <xf numFmtId="0" fontId="19" fillId="10" borderId="13" xfId="0" applyFont="1" applyFill="1" applyBorder="1" applyAlignment="1">
      <alignment horizontal="center" vertical="center" wrapText="1"/>
    </xf>
    <xf numFmtId="0" fontId="19" fillId="10" borderId="14" xfId="0" applyFont="1" applyFill="1" applyBorder="1" applyAlignment="1">
      <alignment horizontal="center" vertical="center" wrapText="1"/>
    </xf>
    <xf numFmtId="0" fontId="19" fillId="10" borderId="10" xfId="0" applyFont="1" applyFill="1" applyBorder="1" applyAlignment="1">
      <alignment horizontal="center" vertical="center" wrapText="1"/>
    </xf>
    <xf numFmtId="0" fontId="19" fillId="10" borderId="0" xfId="0" applyFont="1" applyFill="1" applyAlignment="1">
      <alignment horizontal="center" vertical="center" wrapText="1"/>
    </xf>
    <xf numFmtId="0" fontId="19" fillId="10" borderId="12" xfId="0" applyFont="1" applyFill="1" applyBorder="1" applyAlignment="1">
      <alignment horizontal="center" vertical="center" wrapText="1"/>
    </xf>
    <xf numFmtId="0" fontId="12" fillId="3" borderId="4" xfId="0" applyFont="1" applyFill="1" applyBorder="1" applyAlignment="1">
      <alignment horizontal="center"/>
    </xf>
    <xf numFmtId="0" fontId="12" fillId="3" borderId="5" xfId="0" applyFont="1" applyFill="1" applyBorder="1" applyAlignment="1">
      <alignment horizontal="center"/>
    </xf>
    <xf numFmtId="0" fontId="0" fillId="4" borderId="4" xfId="0" applyFill="1" applyBorder="1" applyAlignment="1">
      <alignment horizontal="center"/>
    </xf>
    <xf numFmtId="0" fontId="0" fillId="4" borderId="5" xfId="0" applyFill="1"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2" borderId="1" xfId="0" applyFill="1" applyBorder="1" applyAlignment="1">
      <alignment horizontal="center" vertical="center" wrapText="1"/>
    </xf>
    <xf numFmtId="0" fontId="0" fillId="15" borderId="1" xfId="0" applyFill="1" applyBorder="1" applyAlignment="1">
      <alignment horizontal="center" vertical="center"/>
    </xf>
    <xf numFmtId="0" fontId="0" fillId="14" borderId="1" xfId="0" applyFill="1" applyBorder="1" applyAlignment="1">
      <alignment horizontal="center" vertical="center"/>
    </xf>
    <xf numFmtId="0" fontId="0" fillId="0" borderId="3" xfId="0" applyBorder="1" applyAlignment="1">
      <alignment horizontal="center"/>
    </xf>
    <xf numFmtId="0" fontId="0" fillId="0" borderId="2" xfId="0" applyBorder="1" applyAlignment="1">
      <alignment horizontal="center"/>
    </xf>
    <xf numFmtId="0" fontId="0" fillId="13" borderId="4" xfId="0" applyFill="1" applyBorder="1" applyAlignment="1">
      <alignment horizontal="center" vertical="center" wrapText="1"/>
    </xf>
    <xf numFmtId="0" fontId="0" fillId="13" borderId="7" xfId="0" applyFill="1" applyBorder="1" applyAlignment="1">
      <alignment horizontal="center" vertical="center" wrapText="1"/>
    </xf>
    <xf numFmtId="0" fontId="0" fillId="13" borderId="5" xfId="0" applyFill="1" applyBorder="1" applyAlignment="1">
      <alignment horizontal="center" vertical="center" wrapText="1"/>
    </xf>
    <xf numFmtId="0" fontId="0" fillId="17" borderId="3" xfId="0" applyFill="1" applyBorder="1" applyAlignment="1">
      <alignment horizontal="center" vertical="center" wrapText="1"/>
    </xf>
    <xf numFmtId="0" fontId="0" fillId="17" borderId="2" xfId="0" applyFill="1" applyBorder="1" applyAlignment="1">
      <alignment horizontal="center" vertical="center" wrapText="1"/>
    </xf>
    <xf numFmtId="0" fontId="0" fillId="16" borderId="4" xfId="0" applyFill="1" applyBorder="1" applyAlignment="1">
      <alignment horizontal="center"/>
    </xf>
    <xf numFmtId="0" fontId="0" fillId="16" borderId="5" xfId="0" applyFill="1" applyBorder="1" applyAlignment="1">
      <alignment horizontal="center"/>
    </xf>
    <xf numFmtId="0" fontId="0" fillId="18" borderId="4" xfId="0" applyFill="1" applyBorder="1" applyAlignment="1">
      <alignment horizontal="center"/>
    </xf>
    <xf numFmtId="0" fontId="0" fillId="18" borderId="5" xfId="0" applyFill="1" applyBorder="1" applyAlignment="1">
      <alignment horizontal="center"/>
    </xf>
    <xf numFmtId="0" fontId="0" fillId="19" borderId="4" xfId="0" applyFill="1" applyBorder="1" applyAlignment="1">
      <alignment horizontal="center"/>
    </xf>
    <xf numFmtId="0" fontId="0" fillId="19" borderId="5" xfId="0" applyFill="1" applyBorder="1" applyAlignment="1">
      <alignment horizontal="center"/>
    </xf>
    <xf numFmtId="0" fontId="0" fillId="21" borderId="4" xfId="0" applyFill="1" applyBorder="1" applyAlignment="1">
      <alignment horizontal="center"/>
    </xf>
    <xf numFmtId="0" fontId="0" fillId="21" borderId="5" xfId="0" applyFill="1" applyBorder="1" applyAlignment="1">
      <alignment horizontal="center"/>
    </xf>
    <xf numFmtId="0" fontId="0" fillId="20" borderId="4" xfId="0" applyFill="1" applyBorder="1" applyAlignment="1">
      <alignment horizontal="center"/>
    </xf>
    <xf numFmtId="0" fontId="0" fillId="20" borderId="5" xfId="0" applyFill="1" applyBorder="1" applyAlignment="1">
      <alignment horizontal="center"/>
    </xf>
  </cellXfs>
  <cellStyles count="3">
    <cellStyle name="Normal" xfId="0" builtinId="0"/>
    <cellStyle name="Normal 2" xfId="2" xr:uid="{00000000-0005-0000-0000-000001000000}"/>
    <cellStyle name="Percent" xfId="1" builtinId="5"/>
  </cellStyles>
  <dxfs count="0"/>
  <tableStyles count="0" defaultTableStyle="TableStyleMedium2" defaultPivotStyle="PivotStyleLight16"/>
  <colors>
    <mruColors>
      <color rgb="FFBF4845"/>
      <color rgb="FFD9D2E4"/>
      <color rgb="FFECE7F1"/>
      <color rgb="FFF7F5F9"/>
      <color rgb="FF9078B0"/>
      <color rgb="FFA895C1"/>
      <color rgb="FF9B3937"/>
      <color rgb="FFD6EDBD"/>
      <color rgb="FFCC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harts/_rels/chart18.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lv-LV" sz="1200"/>
              <a:t>Pārskati,</a:t>
            </a:r>
            <a:r>
              <a:rPr lang="lv-LV" sz="1200" baseline="0"/>
              <a:t> kuros norādīti 3., 4. un 5.panta izņēmumi</a:t>
            </a:r>
          </a:p>
        </c:rich>
      </c:tx>
      <c:overlay val="0"/>
    </c:title>
    <c:autoTitleDeleted val="0"/>
    <c:plotArea>
      <c:layout/>
      <c:barChart>
        <c:barDir val="col"/>
        <c:grouping val="clustered"/>
        <c:varyColors val="0"/>
        <c:ser>
          <c:idx val="0"/>
          <c:order val="0"/>
          <c:tx>
            <c:strRef>
              <c:f>'1_galvenie_rādītāji'!$A$5</c:f>
              <c:strCache>
                <c:ptCount val="1"/>
                <c:pt idx="0">
                  <c:v>Valsts sektors</c:v>
                </c:pt>
              </c:strCache>
            </c:strRef>
          </c:tx>
          <c:spPr>
            <a:solidFill>
              <a:schemeClr val="accent2">
                <a:lumMod val="50000"/>
              </a:schemeClr>
            </a:solidFill>
          </c:spPr>
          <c:invertIfNegative val="0"/>
          <c:dLbls>
            <c:dLbl>
              <c:idx val="2"/>
              <c:layout>
                <c:manualLayout>
                  <c:x val="0"/>
                  <c:y val="1.29575573677997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C66-4EA1-853B-73E2B4B73066}"/>
                </c:ext>
              </c:extLst>
            </c:dLbl>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('1_galvenie_rādītāji'!$D$4,'1_galvenie_rādītāji'!$F$4,'1_galvenie_rādītāji'!$H$4)</c:f>
              <c:strCache>
                <c:ptCount val="3"/>
                <c:pt idx="0">
                  <c:v>3.panta izņēmumi (%)</c:v>
                </c:pt>
                <c:pt idx="1">
                  <c:v>4.panta izņēmumi (%)</c:v>
                </c:pt>
                <c:pt idx="2">
                  <c:v>5.panta izņēmumi (%)</c:v>
                </c:pt>
              </c:strCache>
            </c:strRef>
          </c:cat>
          <c:val>
            <c:numRef>
              <c:f>('1_galvenie_rādītāji'!$D$5,'1_galvenie_rādītāji'!$F$5,'1_galvenie_rādītāji'!$H$5)</c:f>
              <c:numCache>
                <c:formatCode>0.0%</c:formatCode>
                <c:ptCount val="3"/>
                <c:pt idx="0">
                  <c:v>0.25092250922509224</c:v>
                </c:pt>
                <c:pt idx="1">
                  <c:v>1.8450184501845018E-2</c:v>
                </c:pt>
                <c:pt idx="2">
                  <c:v>0.27306273062730629</c:v>
                </c:pt>
              </c:numCache>
            </c:numRef>
          </c:val>
          <c:extLst>
            <c:ext xmlns:c16="http://schemas.microsoft.com/office/drawing/2014/chart" uri="{C3380CC4-5D6E-409C-BE32-E72D297353CC}">
              <c16:uniqueId val="{00000000-26C6-44E7-81AA-F328C1027273}"/>
            </c:ext>
          </c:extLst>
        </c:ser>
        <c:ser>
          <c:idx val="1"/>
          <c:order val="1"/>
          <c:tx>
            <c:strRef>
              <c:f>'1_galvenie_rādītāji'!$A$6</c:f>
              <c:strCache>
                <c:ptCount val="1"/>
                <c:pt idx="0">
                  <c:v>Pašvaldību sektors</c:v>
                </c:pt>
              </c:strCache>
            </c:strRef>
          </c:tx>
          <c:spPr>
            <a:solidFill>
              <a:srgbClr val="CC9900"/>
            </a:solidFill>
          </c:spPr>
          <c:invertIfNegative val="0"/>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('1_galvenie_rādītāji'!$D$4,'1_galvenie_rādītāji'!$F$4,'1_galvenie_rādītāji'!$H$4)</c:f>
              <c:strCache>
                <c:ptCount val="3"/>
                <c:pt idx="0">
                  <c:v>3.panta izņēmumi (%)</c:v>
                </c:pt>
                <c:pt idx="1">
                  <c:v>4.panta izņēmumi (%)</c:v>
                </c:pt>
                <c:pt idx="2">
                  <c:v>5.panta izņēmumi (%)</c:v>
                </c:pt>
              </c:strCache>
            </c:strRef>
          </c:cat>
          <c:val>
            <c:numRef>
              <c:f>('1_galvenie_rādītāji'!$D$6,'1_galvenie_rādītāji'!$F$6,'1_galvenie_rādītāji'!$H$6)</c:f>
              <c:numCache>
                <c:formatCode>0.0%</c:formatCode>
                <c:ptCount val="3"/>
                <c:pt idx="0">
                  <c:v>4.7457627118644069E-2</c:v>
                </c:pt>
                <c:pt idx="1">
                  <c:v>7.9096045197740109E-3</c:v>
                </c:pt>
                <c:pt idx="2">
                  <c:v>0.11751412429378531</c:v>
                </c:pt>
              </c:numCache>
            </c:numRef>
          </c:val>
          <c:extLst>
            <c:ext xmlns:c16="http://schemas.microsoft.com/office/drawing/2014/chart" uri="{C3380CC4-5D6E-409C-BE32-E72D297353CC}">
              <c16:uniqueId val="{00000001-26C6-44E7-81AA-F328C1027273}"/>
            </c:ext>
          </c:extLst>
        </c:ser>
        <c:dLbls>
          <c:showLegendKey val="0"/>
          <c:showVal val="0"/>
          <c:showCatName val="0"/>
          <c:showSerName val="0"/>
          <c:showPercent val="0"/>
          <c:showBubbleSize val="0"/>
        </c:dLbls>
        <c:gapWidth val="150"/>
        <c:axId val="259893888"/>
        <c:axId val="259907968"/>
      </c:barChart>
      <c:catAx>
        <c:axId val="259893888"/>
        <c:scaling>
          <c:orientation val="minMax"/>
        </c:scaling>
        <c:delete val="0"/>
        <c:axPos val="b"/>
        <c:numFmt formatCode="General" sourceLinked="0"/>
        <c:majorTickMark val="none"/>
        <c:minorTickMark val="none"/>
        <c:tickLblPos val="nextTo"/>
        <c:crossAx val="259907968"/>
        <c:crosses val="autoZero"/>
        <c:auto val="1"/>
        <c:lblAlgn val="ctr"/>
        <c:lblOffset val="100"/>
        <c:noMultiLvlLbl val="0"/>
      </c:catAx>
      <c:valAx>
        <c:axId val="259907968"/>
        <c:scaling>
          <c:orientation val="minMax"/>
        </c:scaling>
        <c:delete val="0"/>
        <c:axPos val="l"/>
        <c:majorGridlines/>
        <c:numFmt formatCode="0.0%" sourceLinked="1"/>
        <c:majorTickMark val="none"/>
        <c:minorTickMark val="none"/>
        <c:tickLblPos val="nextTo"/>
        <c:crossAx val="259893888"/>
        <c:crosses val="autoZero"/>
        <c:crossBetween val="between"/>
      </c:valAx>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Noslēgto iepirkuma līgumu skaits</a:t>
            </a:r>
          </a:p>
        </c:rich>
      </c:tx>
      <c:overlay val="0"/>
    </c:title>
    <c:autoTitleDeleted val="0"/>
    <c:plotArea>
      <c:layout/>
      <c:pieChart>
        <c:varyColors val="1"/>
        <c:ser>
          <c:idx val="0"/>
          <c:order val="0"/>
          <c:tx>
            <c:strRef>
              <c:f>'2_5_panta_izņēmumi'!$R$52</c:f>
              <c:strCache>
                <c:ptCount val="1"/>
                <c:pt idx="0">
                  <c:v>Noslēgto iepirkuma līgumu skaits</c:v>
                </c:pt>
              </c:strCache>
            </c:strRef>
          </c:tx>
          <c:spPr>
            <a:solidFill>
              <a:srgbClr val="92D050"/>
            </a:solidFill>
          </c:spPr>
          <c:dPt>
            <c:idx val="0"/>
            <c:bubble3D val="0"/>
            <c:spPr>
              <a:solidFill>
                <a:schemeClr val="accent3">
                  <a:lumMod val="75000"/>
                </a:schemeClr>
              </a:solidFill>
            </c:spPr>
            <c:extLst>
              <c:ext xmlns:c16="http://schemas.microsoft.com/office/drawing/2014/chart" uri="{C3380CC4-5D6E-409C-BE32-E72D297353CC}">
                <c16:uniqueId val="{00000001-CBA0-4091-8A10-D30FB3FB49F5}"/>
              </c:ext>
            </c:extLst>
          </c:dPt>
          <c:dPt>
            <c:idx val="1"/>
            <c:bubble3D val="0"/>
            <c:spPr>
              <a:solidFill>
                <a:srgbClr val="00C400"/>
              </a:solidFill>
            </c:spPr>
            <c:extLst>
              <c:ext xmlns:c16="http://schemas.microsoft.com/office/drawing/2014/chart" uri="{C3380CC4-5D6E-409C-BE32-E72D297353CC}">
                <c16:uniqueId val="{00000002-489B-4CD0-AB33-A33C6106F0CD}"/>
              </c:ext>
            </c:extLst>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'2_5_panta_izņēmumi'!$Q$53:$Q$54</c:f>
              <c:strCache>
                <c:ptCount val="2"/>
                <c:pt idx="0">
                  <c:v>Valsts sektors</c:v>
                </c:pt>
                <c:pt idx="1">
                  <c:v>Pašvaldību sektors</c:v>
                </c:pt>
              </c:strCache>
            </c:strRef>
          </c:cat>
          <c:val>
            <c:numRef>
              <c:f>'2_5_panta_izņēmumi'!$R$53:$R$54</c:f>
              <c:numCache>
                <c:formatCode>General</c:formatCode>
                <c:ptCount val="2"/>
                <c:pt idx="0">
                  <c:v>7612</c:v>
                </c:pt>
                <c:pt idx="1">
                  <c:v>3803</c:v>
                </c:pt>
              </c:numCache>
            </c:numRef>
          </c:val>
          <c:extLst>
            <c:ext xmlns:c16="http://schemas.microsoft.com/office/drawing/2014/chart" uri="{C3380CC4-5D6E-409C-BE32-E72D297353CC}">
              <c16:uniqueId val="{00000002-CBA0-4091-8A10-D30FB3FB49F5}"/>
            </c:ext>
          </c:extLst>
        </c:ser>
        <c:dLbls>
          <c:showLegendKey val="0"/>
          <c:showVal val="0"/>
          <c:showCatName val="0"/>
          <c:showSerName val="0"/>
          <c:showPercent val="1"/>
          <c:showBubbleSize val="0"/>
          <c:showLeaderLines val="1"/>
        </c:dLbls>
        <c:firstSliceAng val="0"/>
      </c:pieChart>
    </c:plotArea>
    <c:legend>
      <c:legendPos val="r"/>
      <c:layout>
        <c:manualLayout>
          <c:xMode val="edge"/>
          <c:yMode val="edge"/>
          <c:x val="0.71519400191255167"/>
          <c:y val="0.43502312515204689"/>
          <c:w val="0.26930212211845611"/>
          <c:h val="0.21442768315912641"/>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Noslēgto iepirkuma līgumu summa (EUR) bez PVN</a:t>
            </a:r>
          </a:p>
        </c:rich>
      </c:tx>
      <c:overlay val="0"/>
    </c:title>
    <c:autoTitleDeleted val="0"/>
    <c:plotArea>
      <c:layout>
        <c:manualLayout>
          <c:layoutTarget val="inner"/>
          <c:xMode val="edge"/>
          <c:yMode val="edge"/>
          <c:x val="0.11498854043717337"/>
          <c:y val="0.23567908675902216"/>
          <c:w val="0.42604633705150508"/>
          <c:h val="0.66735328660035964"/>
        </c:manualLayout>
      </c:layout>
      <c:pieChart>
        <c:varyColors val="1"/>
        <c:ser>
          <c:idx val="0"/>
          <c:order val="0"/>
          <c:tx>
            <c:strRef>
              <c:f>'2_5_panta_izņēmumi'!$S$52</c:f>
              <c:strCache>
                <c:ptCount val="1"/>
                <c:pt idx="0">
                  <c:v>Noslēgto iepirkuma līgumu summa (EUR) bez PVN</c:v>
                </c:pt>
              </c:strCache>
            </c:strRef>
          </c:tx>
          <c:dPt>
            <c:idx val="0"/>
            <c:bubble3D val="0"/>
            <c:spPr>
              <a:solidFill>
                <a:schemeClr val="accent3">
                  <a:lumMod val="75000"/>
                </a:schemeClr>
              </a:solidFill>
            </c:spPr>
            <c:extLst>
              <c:ext xmlns:c16="http://schemas.microsoft.com/office/drawing/2014/chart" uri="{C3380CC4-5D6E-409C-BE32-E72D297353CC}">
                <c16:uniqueId val="{00000001-D1BD-42EA-AD23-E694DA1D9181}"/>
              </c:ext>
            </c:extLst>
          </c:dPt>
          <c:dPt>
            <c:idx val="1"/>
            <c:bubble3D val="0"/>
            <c:spPr>
              <a:solidFill>
                <a:srgbClr val="00C400"/>
              </a:solidFill>
            </c:spPr>
            <c:extLst>
              <c:ext xmlns:c16="http://schemas.microsoft.com/office/drawing/2014/chart" uri="{C3380CC4-5D6E-409C-BE32-E72D297353CC}">
                <c16:uniqueId val="{00000003-D1BD-42EA-AD23-E694DA1D9181}"/>
              </c:ext>
            </c:extLst>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'2_5_panta_izņēmumi'!$Q$53:$Q$54</c:f>
              <c:strCache>
                <c:ptCount val="2"/>
                <c:pt idx="0">
                  <c:v>Valsts sektors</c:v>
                </c:pt>
                <c:pt idx="1">
                  <c:v>Pašvaldību sektors</c:v>
                </c:pt>
              </c:strCache>
            </c:strRef>
          </c:cat>
          <c:val>
            <c:numRef>
              <c:f>'2_5_panta_izņēmumi'!$S$53:$S$54</c:f>
              <c:numCache>
                <c:formatCode>#,##0</c:formatCode>
                <c:ptCount val="2"/>
                <c:pt idx="0">
                  <c:v>19360582</c:v>
                </c:pt>
                <c:pt idx="1">
                  <c:v>13879516</c:v>
                </c:pt>
              </c:numCache>
            </c:numRef>
          </c:val>
          <c:extLst>
            <c:ext xmlns:c16="http://schemas.microsoft.com/office/drawing/2014/chart" uri="{C3380CC4-5D6E-409C-BE32-E72D297353CC}">
              <c16:uniqueId val="{00000004-D1BD-42EA-AD23-E694DA1D9181}"/>
            </c:ext>
          </c:extLst>
        </c:ser>
        <c:dLbls>
          <c:showLegendKey val="0"/>
          <c:showVal val="0"/>
          <c:showCatName val="0"/>
          <c:showSerName val="0"/>
          <c:showPercent val="1"/>
          <c:showBubbleSize val="0"/>
          <c:showLeaderLines val="1"/>
        </c:dLbls>
        <c:firstSliceAng val="0"/>
      </c:pieChart>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 </a:t>
            </a:r>
            <a:r>
              <a:rPr lang="en-US" sz="1200"/>
              <a:t>Pārskatu skaits</a:t>
            </a:r>
          </a:p>
        </c:rich>
      </c:tx>
      <c:overlay val="0"/>
    </c:title>
    <c:autoTitleDeleted val="0"/>
    <c:plotArea>
      <c:layout/>
      <c:barChart>
        <c:barDir val="col"/>
        <c:grouping val="clustered"/>
        <c:varyColors val="0"/>
        <c:ser>
          <c:idx val="0"/>
          <c:order val="0"/>
          <c:tx>
            <c:strRef>
              <c:f>'2_5_panta_izņēmumi'!$B$63</c:f>
              <c:strCache>
                <c:ptCount val="1"/>
                <c:pt idx="0">
                  <c:v> Pārskatu skaits</c:v>
                </c:pt>
              </c:strCache>
            </c:strRef>
          </c:tx>
          <c:invertIfNegative val="0"/>
          <c:dPt>
            <c:idx val="0"/>
            <c:invertIfNegative val="0"/>
            <c:bubble3D val="0"/>
            <c:spPr>
              <a:solidFill>
                <a:schemeClr val="accent3">
                  <a:lumMod val="75000"/>
                </a:schemeClr>
              </a:solidFill>
            </c:spPr>
            <c:extLst>
              <c:ext xmlns:c16="http://schemas.microsoft.com/office/drawing/2014/chart" uri="{C3380CC4-5D6E-409C-BE32-E72D297353CC}">
                <c16:uniqueId val="{00000001-89EC-45ED-9BBB-6517CE85DCDE}"/>
              </c:ext>
            </c:extLst>
          </c:dPt>
          <c:dPt>
            <c:idx val="1"/>
            <c:invertIfNegative val="0"/>
            <c:bubble3D val="0"/>
            <c:spPr>
              <a:solidFill>
                <a:srgbClr val="00C400"/>
              </a:solidFill>
            </c:spPr>
            <c:extLst>
              <c:ext xmlns:c16="http://schemas.microsoft.com/office/drawing/2014/chart" uri="{C3380CC4-5D6E-409C-BE32-E72D297353CC}">
                <c16:uniqueId val="{00000003-89EC-45ED-9BBB-6517CE85DCDE}"/>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'2_5_panta_izņēmumi'!$A$64:$A$65</c:f>
              <c:strCache>
                <c:ptCount val="2"/>
                <c:pt idx="0">
                  <c:v>Valsts sektors</c:v>
                </c:pt>
                <c:pt idx="1">
                  <c:v>Pašvaldību sektors</c:v>
                </c:pt>
              </c:strCache>
            </c:strRef>
          </c:cat>
          <c:val>
            <c:numRef>
              <c:f>'2_5_panta_izņēmumi'!$B$64:$B$65</c:f>
              <c:numCache>
                <c:formatCode>General</c:formatCode>
                <c:ptCount val="2"/>
                <c:pt idx="0">
                  <c:v>74</c:v>
                </c:pt>
                <c:pt idx="1">
                  <c:v>104</c:v>
                </c:pt>
              </c:numCache>
            </c:numRef>
          </c:val>
          <c:extLst>
            <c:ext xmlns:c16="http://schemas.microsoft.com/office/drawing/2014/chart" uri="{C3380CC4-5D6E-409C-BE32-E72D297353CC}">
              <c16:uniqueId val="{00000004-89EC-45ED-9BBB-6517CE85DCDE}"/>
            </c:ext>
          </c:extLst>
        </c:ser>
        <c:dLbls>
          <c:showLegendKey val="0"/>
          <c:showVal val="0"/>
          <c:showCatName val="0"/>
          <c:showSerName val="0"/>
          <c:showPercent val="0"/>
          <c:showBubbleSize val="0"/>
        </c:dLbls>
        <c:gapWidth val="150"/>
        <c:axId val="260439040"/>
        <c:axId val="260453120"/>
      </c:barChart>
      <c:catAx>
        <c:axId val="260439040"/>
        <c:scaling>
          <c:orientation val="minMax"/>
        </c:scaling>
        <c:delete val="0"/>
        <c:axPos val="b"/>
        <c:numFmt formatCode="General" sourceLinked="0"/>
        <c:majorTickMark val="out"/>
        <c:minorTickMark val="none"/>
        <c:tickLblPos val="nextTo"/>
        <c:crossAx val="260453120"/>
        <c:crosses val="autoZero"/>
        <c:auto val="1"/>
        <c:lblAlgn val="ctr"/>
        <c:lblOffset val="100"/>
        <c:noMultiLvlLbl val="0"/>
      </c:catAx>
      <c:valAx>
        <c:axId val="260453120"/>
        <c:scaling>
          <c:orientation val="minMax"/>
          <c:min val="0"/>
        </c:scaling>
        <c:delete val="0"/>
        <c:axPos val="l"/>
        <c:majorGridlines/>
        <c:numFmt formatCode="General" sourceLinked="1"/>
        <c:majorTickMark val="out"/>
        <c:minorTickMark val="none"/>
        <c:tickLblPos val="nextTo"/>
        <c:crossAx val="260439040"/>
        <c:crosses val="autoZero"/>
        <c:crossBetween val="between"/>
      </c:valAx>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lv-LV" sz="1200"/>
              <a:t>3.panta</a:t>
            </a:r>
            <a:r>
              <a:rPr lang="lv-LV" sz="1200" baseline="0"/>
              <a:t> piemērošana (2017.-20</a:t>
            </a:r>
            <a:r>
              <a:rPr lang="en-GB" sz="1200" baseline="0"/>
              <a:t>2</a:t>
            </a:r>
            <a:r>
              <a:rPr lang="lv-LV" sz="1200" baseline="0"/>
              <a:t>1.gads)</a:t>
            </a:r>
            <a:endParaRPr lang="lv-LV" sz="1200"/>
          </a:p>
        </c:rich>
      </c:tx>
      <c:overlay val="0"/>
    </c:title>
    <c:autoTitleDeleted val="0"/>
    <c:plotArea>
      <c:layout>
        <c:manualLayout>
          <c:layoutTarget val="inner"/>
          <c:xMode val="edge"/>
          <c:yMode val="edge"/>
          <c:x val="8.0222205234054475E-2"/>
          <c:y val="0.14571287079681078"/>
          <c:w val="0.62233878426331402"/>
          <c:h val="0.74924874956668153"/>
        </c:manualLayout>
      </c:layout>
      <c:lineChart>
        <c:grouping val="standard"/>
        <c:varyColors val="0"/>
        <c:ser>
          <c:idx val="0"/>
          <c:order val="0"/>
          <c:tx>
            <c:strRef>
              <c:f>'2_dinamika'!$R$4</c:f>
              <c:strCache>
                <c:ptCount val="1"/>
                <c:pt idx="0">
                  <c:v>Noslēgto līgumu skaits</c:v>
                </c:pt>
              </c:strCache>
            </c:strRef>
          </c:tx>
          <c:spPr>
            <a:ln>
              <a:solidFill>
                <a:srgbClr val="9B3937"/>
              </a:solidFill>
            </a:ln>
          </c:spPr>
          <c:marker>
            <c:spPr>
              <a:solidFill>
                <a:schemeClr val="accent6">
                  <a:lumMod val="20000"/>
                  <a:lumOff val="80000"/>
                </a:schemeClr>
              </a:solidFill>
              <a:ln>
                <a:solidFill>
                  <a:srgbClr val="9B3937"/>
                </a:solidFill>
              </a:ln>
            </c:spPr>
          </c:marker>
          <c:dLbls>
            <c:dLbl>
              <c:idx val="0"/>
              <c:layout>
                <c:manualLayout>
                  <c:x val="-6.1111111111111109E-2"/>
                  <c:y val="-5.5555555555555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4E1-4F47-BCF7-27863E414619}"/>
                </c:ext>
              </c:extLst>
            </c:dLbl>
            <c:dLbl>
              <c:idx val="1"/>
              <c:layout>
                <c:manualLayout>
                  <c:x val="-6.9444444444444448E-2"/>
                  <c:y val="-4.62962962962962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4E1-4F47-BCF7-27863E414619}"/>
                </c:ext>
              </c:extLst>
            </c:dLbl>
            <c:dLbl>
              <c:idx val="2"/>
              <c:layout>
                <c:manualLayout>
                  <c:x val="-6.9444444444444448E-2"/>
                  <c:y val="-6.01851851851851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4E1-4F47-BCF7-27863E414619}"/>
                </c:ext>
              </c:extLst>
            </c:dLbl>
            <c:dLbl>
              <c:idx val="3"/>
              <c:layout>
                <c:manualLayout>
                  <c:x val="-8.611111111111111E-2"/>
                  <c:y val="-4.62962962962962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4E1-4F47-BCF7-27863E414619}"/>
                </c:ext>
              </c:extLst>
            </c:dLbl>
            <c:dLbl>
              <c:idx val="4"/>
              <c:layout>
                <c:manualLayout>
                  <c:x val="-5.1460182683648525E-3"/>
                  <c:y val="-1.26422250316056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99F-44B9-A561-9A2F0A6219A7}"/>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'2_dinamika'!$S$3:$W$3</c:f>
              <c:numCache>
                <c:formatCode>General</c:formatCode>
                <c:ptCount val="5"/>
                <c:pt idx="0">
                  <c:v>2017</c:v>
                </c:pt>
                <c:pt idx="1">
                  <c:v>2018</c:v>
                </c:pt>
                <c:pt idx="2">
                  <c:v>2019</c:v>
                </c:pt>
                <c:pt idx="3">
                  <c:v>2020</c:v>
                </c:pt>
                <c:pt idx="4">
                  <c:v>2021</c:v>
                </c:pt>
              </c:numCache>
            </c:numRef>
          </c:cat>
          <c:val>
            <c:numRef>
              <c:f>'2_dinamika'!$S$4:$W$4</c:f>
              <c:numCache>
                <c:formatCode>General</c:formatCode>
                <c:ptCount val="5"/>
                <c:pt idx="0">
                  <c:v>484</c:v>
                </c:pt>
                <c:pt idx="1">
                  <c:v>675</c:v>
                </c:pt>
                <c:pt idx="2">
                  <c:v>616</c:v>
                </c:pt>
                <c:pt idx="3">
                  <c:v>586</c:v>
                </c:pt>
                <c:pt idx="4">
                  <c:v>673</c:v>
                </c:pt>
              </c:numCache>
            </c:numRef>
          </c:val>
          <c:smooth val="1"/>
          <c:extLst>
            <c:ext xmlns:c16="http://schemas.microsoft.com/office/drawing/2014/chart" uri="{C3380CC4-5D6E-409C-BE32-E72D297353CC}">
              <c16:uniqueId val="{00000004-94E1-4F47-BCF7-27863E414619}"/>
            </c:ext>
          </c:extLst>
        </c:ser>
        <c:ser>
          <c:idx val="1"/>
          <c:order val="1"/>
          <c:tx>
            <c:strRef>
              <c:f>'2_dinamika'!$R$5</c:f>
              <c:strCache>
                <c:ptCount val="1"/>
                <c:pt idx="0">
                  <c:v>Noslēgto iepirkuma līgumu summa (milj.EUR) bez PVN</c:v>
                </c:pt>
              </c:strCache>
            </c:strRef>
          </c:tx>
          <c:spPr>
            <a:ln>
              <a:solidFill>
                <a:schemeClr val="accent2">
                  <a:lumMod val="60000"/>
                  <a:lumOff val="40000"/>
                </a:schemeClr>
              </a:solidFill>
            </a:ln>
          </c:spPr>
          <c:marker>
            <c:spPr>
              <a:solidFill>
                <a:schemeClr val="accent2">
                  <a:lumMod val="20000"/>
                  <a:lumOff val="80000"/>
                </a:schemeClr>
              </a:solidFill>
              <a:ln>
                <a:solidFill>
                  <a:schemeClr val="accent2">
                    <a:lumMod val="60000"/>
                    <a:lumOff val="40000"/>
                  </a:schemeClr>
                </a:solidFill>
              </a:ln>
            </c:spPr>
          </c:marker>
          <c:dLbls>
            <c:dLbl>
              <c:idx val="0"/>
              <c:layout>
                <c:manualLayout>
                  <c:x val="-8.3333333333333332E-3"/>
                  <c:y val="1.85185185185185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4E1-4F47-BCF7-27863E414619}"/>
                </c:ext>
              </c:extLst>
            </c:dLbl>
            <c:dLbl>
              <c:idx val="1"/>
              <c:layout>
                <c:manualLayout>
                  <c:x val="0"/>
                  <c:y val="2.52844500632109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99F-44B9-A561-9A2F0A6219A7}"/>
                </c:ext>
              </c:extLst>
            </c:dLbl>
            <c:dLbl>
              <c:idx val="2"/>
              <c:layout>
                <c:manualLayout>
                  <c:x val="-2.7777777777777779E-3"/>
                  <c:y val="-2.77777777777777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4E1-4F47-BCF7-27863E414619}"/>
                </c:ext>
              </c:extLst>
            </c:dLbl>
            <c:dLbl>
              <c:idx val="3"/>
              <c:layout>
                <c:manualLayout>
                  <c:x val="-1.1111111111111112E-2"/>
                  <c:y val="-3.703703703703703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4E1-4F47-BCF7-27863E414619}"/>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'2_dinamika'!$S$3:$W$3</c:f>
              <c:numCache>
                <c:formatCode>General</c:formatCode>
                <c:ptCount val="5"/>
                <c:pt idx="0">
                  <c:v>2017</c:v>
                </c:pt>
                <c:pt idx="1">
                  <c:v>2018</c:v>
                </c:pt>
                <c:pt idx="2">
                  <c:v>2019</c:v>
                </c:pt>
                <c:pt idx="3">
                  <c:v>2020</c:v>
                </c:pt>
                <c:pt idx="4">
                  <c:v>2021</c:v>
                </c:pt>
              </c:numCache>
            </c:numRef>
          </c:cat>
          <c:val>
            <c:numRef>
              <c:f>'2_dinamika'!$S$5:$W$5</c:f>
              <c:numCache>
                <c:formatCode>#\ ##0.0</c:formatCode>
                <c:ptCount val="5"/>
                <c:pt idx="0">
                  <c:v>114.654308</c:v>
                </c:pt>
                <c:pt idx="1">
                  <c:v>49.535733</c:v>
                </c:pt>
                <c:pt idx="2">
                  <c:v>97.927526</c:v>
                </c:pt>
                <c:pt idx="3" formatCode="0.0">
                  <c:v>102.74471800000001</c:v>
                </c:pt>
                <c:pt idx="4">
                  <c:v>162.47204099999999</c:v>
                </c:pt>
              </c:numCache>
            </c:numRef>
          </c:val>
          <c:smooth val="1"/>
          <c:extLst>
            <c:ext xmlns:c16="http://schemas.microsoft.com/office/drawing/2014/chart" uri="{C3380CC4-5D6E-409C-BE32-E72D297353CC}">
              <c16:uniqueId val="{00000008-94E1-4F47-BCF7-27863E414619}"/>
            </c:ext>
          </c:extLst>
        </c:ser>
        <c:dLbls>
          <c:showLegendKey val="0"/>
          <c:showVal val="1"/>
          <c:showCatName val="0"/>
          <c:showSerName val="0"/>
          <c:showPercent val="0"/>
          <c:showBubbleSize val="0"/>
        </c:dLbls>
        <c:marker val="1"/>
        <c:smooth val="0"/>
        <c:axId val="261188608"/>
        <c:axId val="261206784"/>
      </c:lineChart>
      <c:catAx>
        <c:axId val="261188608"/>
        <c:scaling>
          <c:orientation val="minMax"/>
        </c:scaling>
        <c:delete val="0"/>
        <c:axPos val="b"/>
        <c:numFmt formatCode="General" sourceLinked="1"/>
        <c:majorTickMark val="none"/>
        <c:minorTickMark val="none"/>
        <c:tickLblPos val="nextTo"/>
        <c:crossAx val="261206784"/>
        <c:crosses val="autoZero"/>
        <c:auto val="1"/>
        <c:lblAlgn val="ctr"/>
        <c:lblOffset val="100"/>
        <c:noMultiLvlLbl val="0"/>
      </c:catAx>
      <c:valAx>
        <c:axId val="261206784"/>
        <c:scaling>
          <c:orientation val="minMax"/>
        </c:scaling>
        <c:delete val="0"/>
        <c:axPos val="l"/>
        <c:majorGridlines/>
        <c:numFmt formatCode="General" sourceLinked="1"/>
        <c:majorTickMark val="none"/>
        <c:minorTickMark val="none"/>
        <c:tickLblPos val="nextTo"/>
        <c:crossAx val="261188608"/>
        <c:crosses val="autoZero"/>
        <c:crossBetween val="between"/>
      </c:valAx>
    </c:plotArea>
    <c:legend>
      <c:legendPos val="r"/>
      <c:layout>
        <c:manualLayout>
          <c:xMode val="edge"/>
          <c:yMode val="edge"/>
          <c:x val="0.71300534557842554"/>
          <c:y val="0.37179191096688136"/>
          <c:w val="0.27155659961647982"/>
          <c:h val="0.35607872024846454"/>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lv-LV" sz="1200" b="1" i="0" baseline="0">
                <a:effectLst/>
              </a:rPr>
              <a:t>5.panta piemērošana (2017.-20</a:t>
            </a:r>
            <a:r>
              <a:rPr lang="en-GB" sz="1200" b="1" i="0" baseline="0">
                <a:effectLst/>
              </a:rPr>
              <a:t>2</a:t>
            </a:r>
            <a:r>
              <a:rPr lang="lv-LV" sz="1200" b="1" i="0" baseline="0">
                <a:effectLst/>
              </a:rPr>
              <a:t>1.gads)</a:t>
            </a:r>
            <a:endParaRPr lang="lv-LV" sz="1200">
              <a:effectLst/>
            </a:endParaRPr>
          </a:p>
        </c:rich>
      </c:tx>
      <c:overlay val="0"/>
    </c:title>
    <c:autoTitleDeleted val="0"/>
    <c:plotArea>
      <c:layout>
        <c:manualLayout>
          <c:layoutTarget val="inner"/>
          <c:xMode val="edge"/>
          <c:yMode val="edge"/>
          <c:x val="0.10668178150882891"/>
          <c:y val="0.14571282269009964"/>
          <c:w val="0.51431018826731911"/>
          <c:h val="0.74924883235153028"/>
        </c:manualLayout>
      </c:layout>
      <c:lineChart>
        <c:grouping val="standard"/>
        <c:varyColors val="0"/>
        <c:ser>
          <c:idx val="0"/>
          <c:order val="0"/>
          <c:tx>
            <c:strRef>
              <c:f>'2_dinamika'!$R$17</c:f>
              <c:strCache>
                <c:ptCount val="1"/>
                <c:pt idx="0">
                  <c:v>Noslēgto līgumu skaits</c:v>
                </c:pt>
              </c:strCache>
            </c:strRef>
          </c:tx>
          <c:spPr>
            <a:ln>
              <a:solidFill>
                <a:srgbClr val="9B3937"/>
              </a:solidFill>
            </a:ln>
          </c:spPr>
          <c:marker>
            <c:spPr>
              <a:solidFill>
                <a:schemeClr val="accent6">
                  <a:lumMod val="20000"/>
                  <a:lumOff val="80000"/>
                </a:schemeClr>
              </a:solidFill>
              <a:ln>
                <a:solidFill>
                  <a:srgbClr val="9B3937"/>
                </a:solidFill>
              </a:ln>
            </c:spPr>
          </c:marker>
          <c:dLbls>
            <c:dLbl>
              <c:idx val="0"/>
              <c:layout>
                <c:manualLayout>
                  <c:x val="-3.0876115865663797E-2"/>
                  <c:y val="4.27641419006487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28A-4E68-A2CA-BE3BE7ED0463}"/>
                </c:ext>
              </c:extLst>
            </c:dLbl>
            <c:dLbl>
              <c:idx val="1"/>
              <c:layout>
                <c:manualLayout>
                  <c:x val="-1.0158730158730159E-2"/>
                  <c:y val="2.51572243988100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28A-4E68-A2CA-BE3BE7ED0463}"/>
                </c:ext>
              </c:extLst>
            </c:dLbl>
            <c:dLbl>
              <c:idx val="2"/>
              <c:layout>
                <c:manualLayout>
                  <c:x val="-7.4550624876667748E-2"/>
                  <c:y val="-5.60586269337425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28A-4E68-A2CA-BE3BE7ED0463}"/>
                </c:ext>
              </c:extLst>
            </c:dLbl>
            <c:dLbl>
              <c:idx val="3"/>
              <c:layout>
                <c:manualLayout>
                  <c:x val="-8.4809437232138546E-2"/>
                  <c:y val="-4.3122020718263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28A-4E68-A2CA-BE3BE7ED0463}"/>
                </c:ext>
              </c:extLst>
            </c:dLbl>
            <c:dLbl>
              <c:idx val="4"/>
              <c:layout>
                <c:manualLayout>
                  <c:x val="-6.478777532722807E-2"/>
                  <c:y val="-3.60489906900575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087-48BB-B9CC-6755D35999F8}"/>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'2_dinamika'!$S$16:$W$16</c:f>
              <c:numCache>
                <c:formatCode>General</c:formatCode>
                <c:ptCount val="5"/>
                <c:pt idx="0">
                  <c:v>2017</c:v>
                </c:pt>
                <c:pt idx="1">
                  <c:v>2018</c:v>
                </c:pt>
                <c:pt idx="2">
                  <c:v>2019</c:v>
                </c:pt>
                <c:pt idx="3">
                  <c:v>2020</c:v>
                </c:pt>
                <c:pt idx="4">
                  <c:v>2021</c:v>
                </c:pt>
              </c:numCache>
            </c:numRef>
          </c:cat>
          <c:val>
            <c:numRef>
              <c:f>'2_dinamika'!$S$17:$W$17</c:f>
              <c:numCache>
                <c:formatCode>0</c:formatCode>
                <c:ptCount val="5"/>
                <c:pt idx="0">
                  <c:v>9667</c:v>
                </c:pt>
                <c:pt idx="1">
                  <c:v>11983</c:v>
                </c:pt>
                <c:pt idx="2">
                  <c:v>12687</c:v>
                </c:pt>
                <c:pt idx="3">
                  <c:v>9361</c:v>
                </c:pt>
                <c:pt idx="4">
                  <c:v>11415</c:v>
                </c:pt>
              </c:numCache>
            </c:numRef>
          </c:val>
          <c:smooth val="0"/>
          <c:extLst>
            <c:ext xmlns:c16="http://schemas.microsoft.com/office/drawing/2014/chart" uri="{C3380CC4-5D6E-409C-BE32-E72D297353CC}">
              <c16:uniqueId val="{00000004-C28A-4E68-A2CA-BE3BE7ED0463}"/>
            </c:ext>
          </c:extLst>
        </c:ser>
        <c:dLbls>
          <c:showLegendKey val="0"/>
          <c:showVal val="1"/>
          <c:showCatName val="0"/>
          <c:showSerName val="0"/>
          <c:showPercent val="0"/>
          <c:showBubbleSize val="0"/>
        </c:dLbls>
        <c:marker val="1"/>
        <c:smooth val="0"/>
        <c:axId val="260931968"/>
        <c:axId val="260933504"/>
      </c:lineChart>
      <c:lineChart>
        <c:grouping val="standard"/>
        <c:varyColors val="0"/>
        <c:ser>
          <c:idx val="1"/>
          <c:order val="1"/>
          <c:tx>
            <c:strRef>
              <c:f>'2_dinamika'!$R$18</c:f>
              <c:strCache>
                <c:ptCount val="1"/>
                <c:pt idx="0">
                  <c:v>Noslēgto iepirkuma līgumu summa (milj.EUR) bez PVN</c:v>
                </c:pt>
              </c:strCache>
            </c:strRef>
          </c:tx>
          <c:spPr>
            <a:ln>
              <a:solidFill>
                <a:schemeClr val="accent2">
                  <a:lumMod val="60000"/>
                  <a:lumOff val="40000"/>
                </a:schemeClr>
              </a:solidFill>
            </a:ln>
          </c:spPr>
          <c:marker>
            <c:spPr>
              <a:solidFill>
                <a:schemeClr val="accent2">
                  <a:lumMod val="20000"/>
                  <a:lumOff val="80000"/>
                </a:schemeClr>
              </a:solidFill>
              <a:ln>
                <a:solidFill>
                  <a:schemeClr val="accent2">
                    <a:lumMod val="60000"/>
                    <a:lumOff val="40000"/>
                  </a:schemeClr>
                </a:solidFill>
              </a:ln>
            </c:spPr>
          </c:marker>
          <c:dLbls>
            <c:dLbl>
              <c:idx val="0"/>
              <c:layout>
                <c:manualLayout>
                  <c:x val="-2.3771367629593584E-2"/>
                  <c:y val="-4.16667374048896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28A-4E68-A2CA-BE3BE7ED0463}"/>
                </c:ext>
              </c:extLst>
            </c:dLbl>
            <c:dLbl>
              <c:idx val="1"/>
              <c:layout>
                <c:manualLayout>
                  <c:x val="-2.9824626093073255E-3"/>
                  <c:y val="-8.121200720782878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28A-4E68-A2CA-BE3BE7ED0463}"/>
                </c:ext>
              </c:extLst>
            </c:dLbl>
            <c:dLbl>
              <c:idx val="2"/>
              <c:layout>
                <c:manualLayout>
                  <c:x val="-2.1193698192855784E-2"/>
                  <c:y val="4.2171978088580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28A-4E68-A2CA-BE3BE7ED0463}"/>
                </c:ext>
              </c:extLst>
            </c:dLbl>
            <c:dLbl>
              <c:idx val="3"/>
              <c:layout>
                <c:manualLayout>
                  <c:x val="-2.1561213115298791E-2"/>
                  <c:y val="3.869267614921034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28A-4E68-A2CA-BE3BE7ED0463}"/>
                </c:ext>
              </c:extLst>
            </c:dLbl>
            <c:dLbl>
              <c:idx val="4"/>
              <c:layout>
                <c:manualLayout>
                  <c:x val="-4.4498083806966654E-2"/>
                  <c:y val="-1.091028665805573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087-48BB-B9CC-6755D35999F8}"/>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'2_dinamika'!$S$16:$V$16</c:f>
              <c:numCache>
                <c:formatCode>General</c:formatCode>
                <c:ptCount val="4"/>
                <c:pt idx="0">
                  <c:v>2017</c:v>
                </c:pt>
                <c:pt idx="1">
                  <c:v>2018</c:v>
                </c:pt>
                <c:pt idx="2">
                  <c:v>2019</c:v>
                </c:pt>
                <c:pt idx="3">
                  <c:v>2020</c:v>
                </c:pt>
              </c:numCache>
            </c:numRef>
          </c:cat>
          <c:val>
            <c:numRef>
              <c:f>'2_dinamika'!$S$18:$W$18</c:f>
              <c:numCache>
                <c:formatCode>#,##0.00</c:formatCode>
                <c:ptCount val="5"/>
                <c:pt idx="0">
                  <c:v>18.632023</c:v>
                </c:pt>
                <c:pt idx="1">
                  <c:v>20.977709000000001</c:v>
                </c:pt>
                <c:pt idx="2">
                  <c:v>24.118293000000001</c:v>
                </c:pt>
                <c:pt idx="3" formatCode="0.0">
                  <c:v>22.475618999999998</c:v>
                </c:pt>
                <c:pt idx="4">
                  <c:v>33.240098000000003</c:v>
                </c:pt>
              </c:numCache>
            </c:numRef>
          </c:val>
          <c:smooth val="0"/>
          <c:extLst>
            <c:ext xmlns:c16="http://schemas.microsoft.com/office/drawing/2014/chart" uri="{C3380CC4-5D6E-409C-BE32-E72D297353CC}">
              <c16:uniqueId val="{00000009-C28A-4E68-A2CA-BE3BE7ED0463}"/>
            </c:ext>
          </c:extLst>
        </c:ser>
        <c:dLbls>
          <c:showLegendKey val="0"/>
          <c:showVal val="0"/>
          <c:showCatName val="0"/>
          <c:showSerName val="0"/>
          <c:showPercent val="0"/>
          <c:showBubbleSize val="0"/>
        </c:dLbls>
        <c:marker val="1"/>
        <c:smooth val="0"/>
        <c:axId val="260957312"/>
        <c:axId val="260935040"/>
      </c:lineChart>
      <c:catAx>
        <c:axId val="260931968"/>
        <c:scaling>
          <c:orientation val="minMax"/>
        </c:scaling>
        <c:delete val="0"/>
        <c:axPos val="b"/>
        <c:numFmt formatCode="General" sourceLinked="1"/>
        <c:majorTickMark val="none"/>
        <c:minorTickMark val="none"/>
        <c:tickLblPos val="nextTo"/>
        <c:crossAx val="260933504"/>
        <c:crosses val="autoZero"/>
        <c:auto val="1"/>
        <c:lblAlgn val="ctr"/>
        <c:lblOffset val="100"/>
        <c:noMultiLvlLbl val="0"/>
      </c:catAx>
      <c:valAx>
        <c:axId val="260933504"/>
        <c:scaling>
          <c:orientation val="minMax"/>
        </c:scaling>
        <c:delete val="0"/>
        <c:axPos val="l"/>
        <c:majorGridlines/>
        <c:numFmt formatCode="0" sourceLinked="1"/>
        <c:majorTickMark val="none"/>
        <c:minorTickMark val="none"/>
        <c:tickLblPos val="nextTo"/>
        <c:crossAx val="260931968"/>
        <c:crosses val="autoZero"/>
        <c:crossBetween val="between"/>
      </c:valAx>
      <c:valAx>
        <c:axId val="260935040"/>
        <c:scaling>
          <c:orientation val="minMax"/>
        </c:scaling>
        <c:delete val="0"/>
        <c:axPos val="r"/>
        <c:numFmt formatCode="#,##0.00" sourceLinked="1"/>
        <c:majorTickMark val="out"/>
        <c:minorTickMark val="none"/>
        <c:tickLblPos val="nextTo"/>
        <c:crossAx val="260957312"/>
        <c:crosses val="max"/>
        <c:crossBetween val="between"/>
      </c:valAx>
      <c:catAx>
        <c:axId val="260957312"/>
        <c:scaling>
          <c:orientation val="minMax"/>
        </c:scaling>
        <c:delete val="1"/>
        <c:axPos val="b"/>
        <c:numFmt formatCode="General" sourceLinked="1"/>
        <c:majorTickMark val="out"/>
        <c:minorTickMark val="none"/>
        <c:tickLblPos val="nextTo"/>
        <c:crossAx val="260935040"/>
        <c:crosses val="autoZero"/>
        <c:auto val="1"/>
        <c:lblAlgn val="ctr"/>
        <c:lblOffset val="100"/>
        <c:noMultiLvlLbl val="0"/>
      </c:catAx>
    </c:plotArea>
    <c:legend>
      <c:legendPos val="r"/>
      <c:layout>
        <c:manualLayout>
          <c:xMode val="edge"/>
          <c:yMode val="edge"/>
          <c:x val="0.71051291225388769"/>
          <c:y val="0.37243719030119671"/>
          <c:w val="0.27392281052073258"/>
          <c:h val="0.35428701223624942"/>
        </c:manualLayout>
      </c:layout>
      <c:overlay val="0"/>
      <c:txPr>
        <a:bodyPr/>
        <a:lstStyle/>
        <a:p>
          <a:pPr rtl="0">
            <a:defRPr/>
          </a:pPr>
          <a:endParaRPr lang="lv-LV"/>
        </a:p>
      </c:txPr>
    </c:legend>
    <c:plotVisOnly val="1"/>
    <c:dispBlanksAs val="gap"/>
    <c:showDLblsOverMax val="0"/>
  </c:chart>
  <c:spPr>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lv-LV" sz="1200"/>
              <a:t>Īpatsvara pieaugums (%) attiecībā pret 2020.gadu</a:t>
            </a:r>
          </a:p>
        </c:rich>
      </c:tx>
      <c:overlay val="0"/>
    </c:title>
    <c:autoTitleDeleted val="0"/>
    <c:plotArea>
      <c:layout/>
      <c:barChart>
        <c:barDir val="bar"/>
        <c:grouping val="clustered"/>
        <c:varyColors val="0"/>
        <c:ser>
          <c:idx val="0"/>
          <c:order val="0"/>
          <c:tx>
            <c:strRef>
              <c:f>'2_dinamika'!$S$31</c:f>
              <c:strCache>
                <c:ptCount val="1"/>
                <c:pt idx="0">
                  <c:v>3.pants</c:v>
                </c:pt>
              </c:strCache>
            </c:strRef>
          </c:tx>
          <c:spPr>
            <a:solidFill>
              <a:schemeClr val="accent2">
                <a:lumMod val="60000"/>
                <a:lumOff val="40000"/>
              </a:schemeClr>
            </a:solidFill>
            <a:ln>
              <a:solidFill>
                <a:schemeClr val="accent2">
                  <a:lumMod val="60000"/>
                  <a:lumOff val="40000"/>
                </a:schemeClr>
              </a:solidFill>
            </a:ln>
          </c:spPr>
          <c:invertIfNegative val="0"/>
          <c:dLbls>
            <c:dLbl>
              <c:idx val="0"/>
              <c:layout>
                <c:manualLayout>
                  <c:x val="-2.2621871323945083E-3"/>
                  <c:y val="2.95857873294400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4E9-4164-B860-2A58C23C90B9}"/>
                </c:ext>
              </c:extLst>
            </c:dLbl>
            <c:dLbl>
              <c:idx val="1"/>
              <c:layout>
                <c:manualLayout>
                  <c:x val="0"/>
                  <c:y val="2.46548227745333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4E9-4164-B860-2A58C23C90B9}"/>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'2_dinamika'!$T$30:$V$30</c:f>
              <c:strCache>
                <c:ptCount val="3"/>
                <c:pt idx="0">
                  <c:v>Pārskatu, kuros norādīts izņēmums, skaits</c:v>
                </c:pt>
                <c:pt idx="1">
                  <c:v>Noslēgto līgumu skaits</c:v>
                </c:pt>
                <c:pt idx="2">
                  <c:v>Noslēgto iepirkuma līgumu summa (EUR) bez PVN</c:v>
                </c:pt>
              </c:strCache>
            </c:strRef>
          </c:cat>
          <c:val>
            <c:numRef>
              <c:f>'2_dinamika'!$T$31:$V$31</c:f>
              <c:numCache>
                <c:formatCode>0%</c:formatCode>
                <c:ptCount val="3"/>
                <c:pt idx="0">
                  <c:v>1.8181818181818181E-2</c:v>
                </c:pt>
                <c:pt idx="1">
                  <c:v>0.12927191679049035</c:v>
                </c:pt>
                <c:pt idx="2">
                  <c:v>0.36761600723659277</c:v>
                </c:pt>
              </c:numCache>
            </c:numRef>
          </c:val>
          <c:extLst>
            <c:ext xmlns:c16="http://schemas.microsoft.com/office/drawing/2014/chart" uri="{C3380CC4-5D6E-409C-BE32-E72D297353CC}">
              <c16:uniqueId val="{00000000-E4C0-442D-AB37-C665D333D9AC}"/>
            </c:ext>
          </c:extLst>
        </c:ser>
        <c:ser>
          <c:idx val="1"/>
          <c:order val="1"/>
          <c:tx>
            <c:strRef>
              <c:f>'2_dinamika'!$S$32</c:f>
              <c:strCache>
                <c:ptCount val="1"/>
                <c:pt idx="0">
                  <c:v>4.pants</c:v>
                </c:pt>
              </c:strCache>
            </c:strRef>
          </c:tx>
          <c:spPr>
            <a:solidFill>
              <a:srgbClr val="BF4845"/>
            </a:solidFill>
            <a:ln w="12700">
              <a:solidFill>
                <a:schemeClr val="accent4">
                  <a:lumMod val="60000"/>
                  <a:lumOff val="40000"/>
                </a:schemeClr>
              </a:solidFill>
            </a:ln>
          </c:spPr>
          <c:invertIfNegative val="0"/>
          <c:dLbls>
            <c:dLbl>
              <c:idx val="0"/>
              <c:layout>
                <c:manualLayout>
                  <c:x val="2.2621871323945911E-3"/>
                  <c:y val="-1.97238582196267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4E9-4164-B860-2A58C23C90B9}"/>
                </c:ext>
              </c:extLst>
            </c:dLbl>
            <c:dLbl>
              <c:idx val="1"/>
              <c:layout>
                <c:manualLayout>
                  <c:x val="-0.1049868605683251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6E8-4CC2-B494-0F8A58D971C9}"/>
                </c:ext>
              </c:extLst>
            </c:dLbl>
            <c:dLbl>
              <c:idx val="2"/>
              <c:layout>
                <c:manualLayout>
                  <c:x val="2.2621871323945911E-3"/>
                  <c:y val="-4.437868099416013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4E9-4164-B860-2A58C23C90B9}"/>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'2_dinamika'!$T$30:$V$30</c:f>
              <c:strCache>
                <c:ptCount val="3"/>
                <c:pt idx="0">
                  <c:v>Pārskatu, kuros norādīts izņēmums, skaits</c:v>
                </c:pt>
                <c:pt idx="1">
                  <c:v>Noslēgto līgumu skaits</c:v>
                </c:pt>
                <c:pt idx="2">
                  <c:v>Noslēgto iepirkuma līgumu summa (EUR) bez PVN</c:v>
                </c:pt>
              </c:strCache>
            </c:strRef>
          </c:cat>
          <c:val>
            <c:numRef>
              <c:f>'2_dinamika'!$T$32:$V$32</c:f>
              <c:numCache>
                <c:formatCode>0%</c:formatCode>
                <c:ptCount val="3"/>
                <c:pt idx="0">
                  <c:v>8.3333333333333329E-2</c:v>
                </c:pt>
                <c:pt idx="1">
                  <c:v>-1.2558139534883721</c:v>
                </c:pt>
                <c:pt idx="2">
                  <c:v>0.9179980702750633</c:v>
                </c:pt>
              </c:numCache>
            </c:numRef>
          </c:val>
          <c:extLst>
            <c:ext xmlns:c16="http://schemas.microsoft.com/office/drawing/2014/chart" uri="{C3380CC4-5D6E-409C-BE32-E72D297353CC}">
              <c16:uniqueId val="{00000001-E4C0-442D-AB37-C665D333D9AC}"/>
            </c:ext>
          </c:extLst>
        </c:ser>
        <c:ser>
          <c:idx val="2"/>
          <c:order val="2"/>
          <c:tx>
            <c:strRef>
              <c:f>'2_dinamika'!$S$33</c:f>
              <c:strCache>
                <c:ptCount val="1"/>
                <c:pt idx="0">
                  <c:v>5.pants</c:v>
                </c:pt>
              </c:strCache>
            </c:strRef>
          </c:tx>
          <c:spPr>
            <a:solidFill>
              <a:schemeClr val="accent2">
                <a:lumMod val="20000"/>
                <a:lumOff val="80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'2_dinamika'!$T$30:$V$30</c:f>
              <c:strCache>
                <c:ptCount val="3"/>
                <c:pt idx="0">
                  <c:v>Pārskatu, kuros norādīts izņēmums, skaits</c:v>
                </c:pt>
                <c:pt idx="1">
                  <c:v>Noslēgto līgumu skaits</c:v>
                </c:pt>
                <c:pt idx="2">
                  <c:v>Noslēgto iepirkuma līgumu summa (EUR) bez PVN</c:v>
                </c:pt>
              </c:strCache>
            </c:strRef>
          </c:cat>
          <c:val>
            <c:numRef>
              <c:f>'2_dinamika'!$T$33:$V$33</c:f>
              <c:numCache>
                <c:formatCode>0%</c:formatCode>
                <c:ptCount val="3"/>
                <c:pt idx="0">
                  <c:v>1.1235955056179775E-2</c:v>
                </c:pt>
                <c:pt idx="1">
                  <c:v>0.17993867717915024</c:v>
                </c:pt>
                <c:pt idx="2">
                  <c:v>0.3238401703869826</c:v>
                </c:pt>
              </c:numCache>
            </c:numRef>
          </c:val>
          <c:extLst>
            <c:ext xmlns:c16="http://schemas.microsoft.com/office/drawing/2014/chart" uri="{C3380CC4-5D6E-409C-BE32-E72D297353CC}">
              <c16:uniqueId val="{00000005-24E9-4164-B860-2A58C23C90B9}"/>
            </c:ext>
          </c:extLst>
        </c:ser>
        <c:dLbls>
          <c:showLegendKey val="0"/>
          <c:showVal val="0"/>
          <c:showCatName val="0"/>
          <c:showSerName val="0"/>
          <c:showPercent val="0"/>
          <c:showBubbleSize val="0"/>
        </c:dLbls>
        <c:gapWidth val="150"/>
        <c:axId val="261013888"/>
        <c:axId val="261015424"/>
      </c:barChart>
      <c:catAx>
        <c:axId val="261013888"/>
        <c:scaling>
          <c:orientation val="minMax"/>
        </c:scaling>
        <c:delete val="0"/>
        <c:axPos val="l"/>
        <c:numFmt formatCode="General" sourceLinked="0"/>
        <c:majorTickMark val="out"/>
        <c:minorTickMark val="none"/>
        <c:tickLblPos val="nextTo"/>
        <c:txPr>
          <a:bodyPr rot="0"/>
          <a:lstStyle/>
          <a:p>
            <a:pPr>
              <a:defRPr/>
            </a:pPr>
            <a:endParaRPr lang="lv-LV"/>
          </a:p>
        </c:txPr>
        <c:crossAx val="261015424"/>
        <c:crosses val="autoZero"/>
        <c:auto val="1"/>
        <c:lblAlgn val="ctr"/>
        <c:lblOffset val="100"/>
        <c:noMultiLvlLbl val="0"/>
      </c:catAx>
      <c:valAx>
        <c:axId val="261015424"/>
        <c:scaling>
          <c:orientation val="minMax"/>
        </c:scaling>
        <c:delete val="0"/>
        <c:axPos val="b"/>
        <c:majorGridlines/>
        <c:numFmt formatCode="0%" sourceLinked="1"/>
        <c:majorTickMark val="out"/>
        <c:minorTickMark val="none"/>
        <c:tickLblPos val="nextTo"/>
        <c:crossAx val="261013888"/>
        <c:crosses val="autoZero"/>
        <c:crossBetween val="between"/>
      </c:valAx>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lv-LV" sz="1200"/>
              <a:t>Faktiski izlietotie naudas līdzekļi (milj. EUR) ar PVN</a:t>
            </a:r>
          </a:p>
        </c:rich>
      </c:tx>
      <c:overlay val="0"/>
    </c:title>
    <c:autoTitleDeleted val="0"/>
    <c:plotArea>
      <c:layout/>
      <c:barChart>
        <c:barDir val="col"/>
        <c:grouping val="clustered"/>
        <c:varyColors val="0"/>
        <c:ser>
          <c:idx val="0"/>
          <c:order val="0"/>
          <c:tx>
            <c:strRef>
              <c:f>'3_fakt_izmaksas_un_dinamika'!$T$11</c:f>
              <c:strCache>
                <c:ptCount val="1"/>
                <c:pt idx="0">
                  <c:v>Faktiski izlietotie naudas līdzekļi (milj. EUR) ar PVN</c:v>
                </c:pt>
              </c:strCache>
            </c:strRef>
          </c:tx>
          <c:spPr>
            <a:ln>
              <a:solidFill>
                <a:schemeClr val="accent6">
                  <a:lumMod val="60000"/>
                  <a:lumOff val="40000"/>
                </a:schemeClr>
              </a:solidFill>
            </a:ln>
          </c:spPr>
          <c:invertIfNegative val="0"/>
          <c:dPt>
            <c:idx val="0"/>
            <c:invertIfNegative val="0"/>
            <c:bubble3D val="0"/>
            <c:spPr>
              <a:solidFill>
                <a:srgbClr val="ECE7F1"/>
              </a:solidFill>
              <a:ln>
                <a:solidFill>
                  <a:schemeClr val="accent6">
                    <a:lumMod val="60000"/>
                    <a:lumOff val="40000"/>
                  </a:schemeClr>
                </a:solidFill>
              </a:ln>
            </c:spPr>
            <c:extLst>
              <c:ext xmlns:c16="http://schemas.microsoft.com/office/drawing/2014/chart" uri="{C3380CC4-5D6E-409C-BE32-E72D297353CC}">
                <c16:uniqueId val="{00000000-D3CA-4DF1-8310-A1F86600118B}"/>
              </c:ext>
            </c:extLst>
          </c:dPt>
          <c:dPt>
            <c:idx val="1"/>
            <c:invertIfNegative val="0"/>
            <c:bubble3D val="0"/>
            <c:spPr>
              <a:solidFill>
                <a:schemeClr val="accent4">
                  <a:lumMod val="40000"/>
                  <a:lumOff val="60000"/>
                </a:schemeClr>
              </a:solidFill>
              <a:ln>
                <a:solidFill>
                  <a:schemeClr val="accent6">
                    <a:lumMod val="60000"/>
                    <a:lumOff val="40000"/>
                  </a:schemeClr>
                </a:solidFill>
              </a:ln>
            </c:spPr>
            <c:extLst>
              <c:ext xmlns:c16="http://schemas.microsoft.com/office/drawing/2014/chart" uri="{C3380CC4-5D6E-409C-BE32-E72D297353CC}">
                <c16:uniqueId val="{00000001-D3CA-4DF1-8310-A1F86600118B}"/>
              </c:ext>
            </c:extLst>
          </c:dPt>
          <c:dPt>
            <c:idx val="2"/>
            <c:invertIfNegative val="0"/>
            <c:bubble3D val="0"/>
            <c:spPr>
              <a:solidFill>
                <a:srgbClr val="A895C1"/>
              </a:solidFill>
              <a:ln>
                <a:solidFill>
                  <a:schemeClr val="accent6">
                    <a:lumMod val="60000"/>
                    <a:lumOff val="40000"/>
                  </a:schemeClr>
                </a:solidFill>
              </a:ln>
            </c:spPr>
            <c:extLst>
              <c:ext xmlns:c16="http://schemas.microsoft.com/office/drawing/2014/chart" uri="{C3380CC4-5D6E-409C-BE32-E72D297353CC}">
                <c16:uniqueId val="{00000002-D3CA-4DF1-8310-A1F86600118B}"/>
              </c:ext>
            </c:extLst>
          </c:dPt>
          <c:dPt>
            <c:idx val="3"/>
            <c:invertIfNegative val="0"/>
            <c:bubble3D val="0"/>
            <c:spPr>
              <a:solidFill>
                <a:srgbClr val="9078B0"/>
              </a:solidFill>
              <a:ln>
                <a:solidFill>
                  <a:schemeClr val="accent6">
                    <a:lumMod val="60000"/>
                    <a:lumOff val="40000"/>
                  </a:schemeClr>
                </a:solidFill>
              </a:ln>
            </c:spPr>
            <c:extLst>
              <c:ext xmlns:c16="http://schemas.microsoft.com/office/drawing/2014/chart" uri="{C3380CC4-5D6E-409C-BE32-E72D297353CC}">
                <c16:uniqueId val="{00000003-D3CA-4DF1-8310-A1F86600118B}"/>
              </c:ext>
            </c:extLst>
          </c:dPt>
          <c:dPt>
            <c:idx val="4"/>
            <c:invertIfNegative val="0"/>
            <c:bubble3D val="0"/>
            <c:spPr>
              <a:solidFill>
                <a:schemeClr val="accent4">
                  <a:lumMod val="75000"/>
                </a:schemeClr>
              </a:solidFill>
              <a:ln>
                <a:solidFill>
                  <a:schemeClr val="accent6">
                    <a:lumMod val="60000"/>
                    <a:lumOff val="40000"/>
                  </a:schemeClr>
                </a:solidFill>
              </a:ln>
            </c:spPr>
            <c:extLst>
              <c:ext xmlns:c16="http://schemas.microsoft.com/office/drawing/2014/chart" uri="{C3380CC4-5D6E-409C-BE32-E72D297353CC}">
                <c16:uniqueId val="{00000000-F055-4E2A-8A4C-FE123EEBD8B8}"/>
              </c:ext>
            </c:extLst>
          </c:dPt>
          <c:dLbls>
            <c:dLbl>
              <c:idx val="0"/>
              <c:layout>
                <c:manualLayout>
                  <c:x val="-1.1207503171692819E-3"/>
                  <c:y val="-2.31482796007626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3CA-4DF1-8310-A1F86600118B}"/>
                </c:ext>
              </c:extLst>
            </c:dLbl>
            <c:dLbl>
              <c:idx val="1"/>
              <c:layout>
                <c:manualLayout>
                  <c:x val="-3.3622509515077738E-3"/>
                  <c:y val="-1.9940485266966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3CA-4DF1-8310-A1F86600118B}"/>
                </c:ext>
              </c:extLst>
            </c:dLbl>
            <c:dLbl>
              <c:idx val="2"/>
              <c:layout>
                <c:manualLayout>
                  <c:x val="-7.4600264008095832E-3"/>
                  <c:y val="-2.11926152374963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3CA-4DF1-8310-A1F86600118B}"/>
                </c:ext>
              </c:extLst>
            </c:dLbl>
            <c:dLbl>
              <c:idx val="3"/>
              <c:layout>
                <c:manualLayout>
                  <c:x val="-1.1207503171692579E-3"/>
                  <c:y val="-1.066694149026602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3CA-4DF1-8310-A1F86600118B}"/>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'3_fakt_izmaksas_un_dinamika'!$U$10:$Y$10</c:f>
              <c:numCache>
                <c:formatCode>General</c:formatCode>
                <c:ptCount val="5"/>
                <c:pt idx="0">
                  <c:v>2017</c:v>
                </c:pt>
                <c:pt idx="1">
                  <c:v>2018</c:v>
                </c:pt>
                <c:pt idx="2">
                  <c:v>2019</c:v>
                </c:pt>
                <c:pt idx="3">
                  <c:v>2020</c:v>
                </c:pt>
                <c:pt idx="4">
                  <c:v>2021</c:v>
                </c:pt>
              </c:numCache>
            </c:numRef>
          </c:cat>
          <c:val>
            <c:numRef>
              <c:f>'3_fakt_izmaksas_un_dinamika'!$U$11:$Y$11</c:f>
              <c:numCache>
                <c:formatCode>#\ ##0.0</c:formatCode>
                <c:ptCount val="5"/>
                <c:pt idx="0">
                  <c:v>2653.5030120000001</c:v>
                </c:pt>
                <c:pt idx="1">
                  <c:v>3119.6792390000001</c:v>
                </c:pt>
                <c:pt idx="2">
                  <c:v>3377.208185</c:v>
                </c:pt>
                <c:pt idx="3">
                  <c:v>3632.3136100000002</c:v>
                </c:pt>
                <c:pt idx="4">
                  <c:v>3831.6674840000001</c:v>
                </c:pt>
              </c:numCache>
            </c:numRef>
          </c:val>
          <c:extLst>
            <c:ext xmlns:c16="http://schemas.microsoft.com/office/drawing/2014/chart" uri="{C3380CC4-5D6E-409C-BE32-E72D297353CC}">
              <c16:uniqueId val="{00000004-D3CA-4DF1-8310-A1F86600118B}"/>
            </c:ext>
          </c:extLst>
        </c:ser>
        <c:dLbls>
          <c:showLegendKey val="0"/>
          <c:showVal val="0"/>
          <c:showCatName val="0"/>
          <c:showSerName val="0"/>
          <c:showPercent val="0"/>
          <c:showBubbleSize val="0"/>
        </c:dLbls>
        <c:gapWidth val="150"/>
        <c:axId val="261121536"/>
        <c:axId val="261123072"/>
      </c:barChart>
      <c:catAx>
        <c:axId val="261121536"/>
        <c:scaling>
          <c:orientation val="minMax"/>
        </c:scaling>
        <c:delete val="0"/>
        <c:axPos val="b"/>
        <c:numFmt formatCode="General" sourceLinked="0"/>
        <c:majorTickMark val="out"/>
        <c:minorTickMark val="none"/>
        <c:tickLblPos val="nextTo"/>
        <c:crossAx val="261123072"/>
        <c:crosses val="autoZero"/>
        <c:auto val="1"/>
        <c:lblAlgn val="ctr"/>
        <c:lblOffset val="100"/>
        <c:noMultiLvlLbl val="0"/>
      </c:catAx>
      <c:valAx>
        <c:axId val="261123072"/>
        <c:scaling>
          <c:orientation val="minMax"/>
        </c:scaling>
        <c:delete val="0"/>
        <c:axPos val="l"/>
        <c:majorGridlines/>
        <c:numFmt formatCode="#\ ##0.0" sourceLinked="1"/>
        <c:majorTickMark val="out"/>
        <c:minorTickMark val="none"/>
        <c:tickLblPos val="nextTo"/>
        <c:crossAx val="261121536"/>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12892818096275416"/>
          <c:y val="2.359882005899705E-2"/>
        </c:manualLayout>
      </c:layout>
      <c:overlay val="0"/>
      <c:txPr>
        <a:bodyPr/>
        <a:lstStyle/>
        <a:p>
          <a:pPr>
            <a:defRPr sz="1200"/>
          </a:pPr>
          <a:endParaRPr lang="lv-LV"/>
        </a:p>
      </c:txPr>
    </c:title>
    <c:autoTitleDeleted val="0"/>
    <c:plotArea>
      <c:layout/>
      <c:barChart>
        <c:barDir val="col"/>
        <c:grouping val="clustered"/>
        <c:varyColors val="0"/>
        <c:ser>
          <c:idx val="0"/>
          <c:order val="0"/>
          <c:tx>
            <c:strRef>
              <c:f>'3_fakt_izmaksas_un_dinamika'!$T$12</c:f>
              <c:strCache>
                <c:ptCount val="1"/>
                <c:pt idx="0">
                  <c:v>Maksājumi, izmantojot elektronisko iepirkumu sistēmu (milj. EUR) ar PVN</c:v>
                </c:pt>
              </c:strCache>
            </c:strRef>
          </c:tx>
          <c:spPr>
            <a:ln>
              <a:solidFill>
                <a:srgbClr val="996600"/>
              </a:solidFill>
            </a:ln>
          </c:spPr>
          <c:invertIfNegative val="0"/>
          <c:dPt>
            <c:idx val="0"/>
            <c:invertIfNegative val="0"/>
            <c:bubble3D val="0"/>
            <c:spPr>
              <a:solidFill>
                <a:srgbClr val="ECE7F1"/>
              </a:solidFill>
              <a:ln>
                <a:solidFill>
                  <a:srgbClr val="996600"/>
                </a:solidFill>
              </a:ln>
            </c:spPr>
            <c:extLst>
              <c:ext xmlns:c16="http://schemas.microsoft.com/office/drawing/2014/chart" uri="{C3380CC4-5D6E-409C-BE32-E72D297353CC}">
                <c16:uniqueId val="{00000000-6E5A-4522-B8BA-DAA93EFF2593}"/>
              </c:ext>
            </c:extLst>
          </c:dPt>
          <c:dPt>
            <c:idx val="1"/>
            <c:invertIfNegative val="0"/>
            <c:bubble3D val="0"/>
            <c:spPr>
              <a:solidFill>
                <a:schemeClr val="accent4">
                  <a:lumMod val="40000"/>
                  <a:lumOff val="60000"/>
                </a:schemeClr>
              </a:solidFill>
              <a:ln>
                <a:solidFill>
                  <a:srgbClr val="996600"/>
                </a:solidFill>
              </a:ln>
            </c:spPr>
            <c:extLst>
              <c:ext xmlns:c16="http://schemas.microsoft.com/office/drawing/2014/chart" uri="{C3380CC4-5D6E-409C-BE32-E72D297353CC}">
                <c16:uniqueId val="{00000001-6E5A-4522-B8BA-DAA93EFF2593}"/>
              </c:ext>
            </c:extLst>
          </c:dPt>
          <c:dPt>
            <c:idx val="2"/>
            <c:invertIfNegative val="0"/>
            <c:bubble3D val="0"/>
            <c:spPr>
              <a:solidFill>
                <a:srgbClr val="A895C1"/>
              </a:solidFill>
              <a:ln>
                <a:solidFill>
                  <a:srgbClr val="996600"/>
                </a:solidFill>
              </a:ln>
            </c:spPr>
            <c:extLst>
              <c:ext xmlns:c16="http://schemas.microsoft.com/office/drawing/2014/chart" uri="{C3380CC4-5D6E-409C-BE32-E72D297353CC}">
                <c16:uniqueId val="{00000002-6E5A-4522-B8BA-DAA93EFF2593}"/>
              </c:ext>
            </c:extLst>
          </c:dPt>
          <c:dPt>
            <c:idx val="3"/>
            <c:invertIfNegative val="0"/>
            <c:bubble3D val="0"/>
            <c:spPr>
              <a:solidFill>
                <a:srgbClr val="9078B0"/>
              </a:solidFill>
              <a:ln>
                <a:solidFill>
                  <a:srgbClr val="996600"/>
                </a:solidFill>
              </a:ln>
            </c:spPr>
            <c:extLst>
              <c:ext xmlns:c16="http://schemas.microsoft.com/office/drawing/2014/chart" uri="{C3380CC4-5D6E-409C-BE32-E72D297353CC}">
                <c16:uniqueId val="{00000003-6E5A-4522-B8BA-DAA93EFF2593}"/>
              </c:ext>
            </c:extLst>
          </c:dPt>
          <c:dPt>
            <c:idx val="4"/>
            <c:invertIfNegative val="0"/>
            <c:bubble3D val="0"/>
            <c:spPr>
              <a:solidFill>
                <a:schemeClr val="accent4">
                  <a:lumMod val="75000"/>
                </a:schemeClr>
              </a:solidFill>
              <a:ln>
                <a:solidFill>
                  <a:srgbClr val="996600"/>
                </a:solidFill>
              </a:ln>
            </c:spPr>
            <c:extLst>
              <c:ext xmlns:c16="http://schemas.microsoft.com/office/drawing/2014/chart" uri="{C3380CC4-5D6E-409C-BE32-E72D297353CC}">
                <c16:uniqueId val="{00000000-CA71-4B06-9272-EA0BB16DFCA8}"/>
              </c:ext>
            </c:extLst>
          </c:dPt>
          <c:dLbls>
            <c:dLbl>
              <c:idx val="0"/>
              <c:layout>
                <c:manualLayout>
                  <c:x val="-4.0615502935411885E-3"/>
                  <c:y val="6.022654247864962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E5A-4522-B8BA-DAA93EFF2593}"/>
                </c:ext>
              </c:extLst>
            </c:dLbl>
            <c:dLbl>
              <c:idx val="1"/>
              <c:layout>
                <c:manualLayout>
                  <c:x val="-5.1470320319011824E-3"/>
                  <c:y val="-6.268552714096578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E5A-4522-B8BA-DAA93EFF2593}"/>
                </c:ext>
              </c:extLst>
            </c:dLbl>
            <c:dLbl>
              <c:idx val="2"/>
              <c:layout>
                <c:manualLayout>
                  <c:x val="1.2487260050997951E-3"/>
                  <c:y val="1.638910180475228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E5A-4522-B8BA-DAA93EFF2593}"/>
                </c:ext>
              </c:extLst>
            </c:dLbl>
            <c:dLbl>
              <c:idx val="3"/>
              <c:layout>
                <c:manualLayout>
                  <c:x val="-6.675928840321279E-3"/>
                  <c:y val="-1.17994100294985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E5A-4522-B8BA-DAA93EFF2593}"/>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'3_fakt_izmaksas_un_dinamika'!$U$10:$Y$10</c:f>
              <c:numCache>
                <c:formatCode>General</c:formatCode>
                <c:ptCount val="5"/>
                <c:pt idx="0">
                  <c:v>2017</c:v>
                </c:pt>
                <c:pt idx="1">
                  <c:v>2018</c:v>
                </c:pt>
                <c:pt idx="2">
                  <c:v>2019</c:v>
                </c:pt>
                <c:pt idx="3">
                  <c:v>2020</c:v>
                </c:pt>
                <c:pt idx="4">
                  <c:v>2021</c:v>
                </c:pt>
              </c:numCache>
            </c:numRef>
          </c:cat>
          <c:val>
            <c:numRef>
              <c:f>'3_fakt_izmaksas_un_dinamika'!$U$12:$Y$12</c:f>
              <c:numCache>
                <c:formatCode>#\ ##0.0</c:formatCode>
                <c:ptCount val="5"/>
                <c:pt idx="0">
                  <c:v>74.855805000000004</c:v>
                </c:pt>
                <c:pt idx="1">
                  <c:v>119.076638</c:v>
                </c:pt>
                <c:pt idx="2">
                  <c:v>111.503349</c:v>
                </c:pt>
                <c:pt idx="3">
                  <c:v>129.09187900000001</c:v>
                </c:pt>
                <c:pt idx="4">
                  <c:v>130.21395100000001</c:v>
                </c:pt>
              </c:numCache>
            </c:numRef>
          </c:val>
          <c:extLst>
            <c:ext xmlns:c16="http://schemas.microsoft.com/office/drawing/2014/chart" uri="{C3380CC4-5D6E-409C-BE32-E72D297353CC}">
              <c16:uniqueId val="{00000004-6E5A-4522-B8BA-DAA93EFF2593}"/>
            </c:ext>
          </c:extLst>
        </c:ser>
        <c:dLbls>
          <c:showLegendKey val="0"/>
          <c:showVal val="0"/>
          <c:showCatName val="0"/>
          <c:showSerName val="0"/>
          <c:showPercent val="0"/>
          <c:showBubbleSize val="0"/>
        </c:dLbls>
        <c:gapWidth val="150"/>
        <c:axId val="261510656"/>
        <c:axId val="261512192"/>
      </c:barChart>
      <c:catAx>
        <c:axId val="261510656"/>
        <c:scaling>
          <c:orientation val="minMax"/>
        </c:scaling>
        <c:delete val="0"/>
        <c:axPos val="b"/>
        <c:numFmt formatCode="General" sourceLinked="0"/>
        <c:majorTickMark val="out"/>
        <c:minorTickMark val="none"/>
        <c:tickLblPos val="nextTo"/>
        <c:crossAx val="261512192"/>
        <c:crosses val="autoZero"/>
        <c:auto val="1"/>
        <c:lblAlgn val="ctr"/>
        <c:lblOffset val="100"/>
        <c:noMultiLvlLbl val="0"/>
      </c:catAx>
      <c:valAx>
        <c:axId val="261512192"/>
        <c:scaling>
          <c:orientation val="minMax"/>
        </c:scaling>
        <c:delete val="0"/>
        <c:axPos val="l"/>
        <c:majorGridlines/>
        <c:numFmt formatCode="#\ ##0.0" sourceLinked="1"/>
        <c:majorTickMark val="out"/>
        <c:minorTickMark val="none"/>
        <c:tickLblPos val="nextTo"/>
        <c:crossAx val="261510656"/>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40282229266169"/>
          <c:y val="5.7584073984611822E-2"/>
          <c:w val="0.71083043373814214"/>
          <c:h val="0.62073818083789978"/>
        </c:manualLayout>
      </c:layout>
      <c:barChart>
        <c:barDir val="bar"/>
        <c:grouping val="clustered"/>
        <c:varyColors val="0"/>
        <c:ser>
          <c:idx val="0"/>
          <c:order val="0"/>
          <c:tx>
            <c:strRef>
              <c:f>'3_fakt_izmaksas_un_dinamika'!$B$3</c:f>
              <c:strCache>
                <c:ptCount val="1"/>
                <c:pt idx="0">
                  <c:v>Faktiski izlietotie naudas līdzekļi (EUR) ar PVN</c:v>
                </c:pt>
              </c:strCache>
            </c:strRef>
          </c:tx>
          <c:spPr>
            <a:solidFill>
              <a:schemeClr val="accent4">
                <a:lumMod val="40000"/>
                <a:lumOff val="60000"/>
              </a:schemeClr>
            </a:solidFill>
            <a:ln>
              <a:noFill/>
            </a:ln>
            <a:effectLst/>
          </c:spPr>
          <c:invertIfNegative val="0"/>
          <c:dLbls>
            <c:dLbl>
              <c:idx val="0"/>
              <c:layout>
                <c:manualLayout>
                  <c:x val="0"/>
                  <c:y val="5.234915816782892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177-4ECC-BEA0-083B4E58C5F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'3_fakt_izmaksas_un_dinamika'!$A$4:$A$5</c:f>
              <c:strCache>
                <c:ptCount val="2"/>
                <c:pt idx="0">
                  <c:v>Valsts sektors</c:v>
                </c:pt>
                <c:pt idx="1">
                  <c:v>Pašvaldību sektors</c:v>
                </c:pt>
              </c:strCache>
            </c:strRef>
          </c:cat>
          <c:val>
            <c:numRef>
              <c:f>'3_fakt_izmaksas_un_dinamika'!$B$4:$B$5</c:f>
              <c:numCache>
                <c:formatCode>#,##0</c:formatCode>
                <c:ptCount val="2"/>
                <c:pt idx="0">
                  <c:v>2345615612</c:v>
                </c:pt>
                <c:pt idx="1">
                  <c:v>1486051872</c:v>
                </c:pt>
              </c:numCache>
            </c:numRef>
          </c:val>
          <c:extLst>
            <c:ext xmlns:c16="http://schemas.microsoft.com/office/drawing/2014/chart" uri="{C3380CC4-5D6E-409C-BE32-E72D297353CC}">
              <c16:uniqueId val="{00000000-F601-487B-8CE8-99088D71A0D5}"/>
            </c:ext>
          </c:extLst>
        </c:ser>
        <c:ser>
          <c:idx val="1"/>
          <c:order val="1"/>
          <c:tx>
            <c:strRef>
              <c:f>'3_fakt_izmaksas_un_dinamika'!$D$3</c:f>
              <c:strCache>
                <c:ptCount val="1"/>
                <c:pt idx="0">
                  <c:v>Maksājumi, izmantojot elektronisko iepirkumu sistēmu (EUR) ar PVN</c:v>
                </c:pt>
              </c:strCache>
            </c:strRef>
          </c:tx>
          <c:spPr>
            <a:solidFill>
              <a:schemeClr val="accent4">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'3_fakt_izmaksas_un_dinamika'!$A$4:$A$5</c:f>
              <c:strCache>
                <c:ptCount val="2"/>
                <c:pt idx="0">
                  <c:v>Valsts sektors</c:v>
                </c:pt>
                <c:pt idx="1">
                  <c:v>Pašvaldību sektors</c:v>
                </c:pt>
              </c:strCache>
            </c:strRef>
          </c:cat>
          <c:val>
            <c:numRef>
              <c:f>'3_fakt_izmaksas_un_dinamika'!$D$4:$D$5</c:f>
              <c:numCache>
                <c:formatCode>#,##0</c:formatCode>
                <c:ptCount val="2"/>
                <c:pt idx="0">
                  <c:v>92052939</c:v>
                </c:pt>
                <c:pt idx="1">
                  <c:v>38161012</c:v>
                </c:pt>
              </c:numCache>
            </c:numRef>
          </c:val>
          <c:extLst>
            <c:ext xmlns:c16="http://schemas.microsoft.com/office/drawing/2014/chart" uri="{C3380CC4-5D6E-409C-BE32-E72D297353CC}">
              <c16:uniqueId val="{00000001-F601-487B-8CE8-99088D71A0D5}"/>
            </c:ext>
          </c:extLst>
        </c:ser>
        <c:dLbls>
          <c:showLegendKey val="0"/>
          <c:showVal val="0"/>
          <c:showCatName val="0"/>
          <c:showSerName val="0"/>
          <c:showPercent val="0"/>
          <c:showBubbleSize val="0"/>
        </c:dLbls>
        <c:gapWidth val="182"/>
        <c:axId val="261428352"/>
        <c:axId val="261429888"/>
      </c:barChart>
      <c:catAx>
        <c:axId val="2614283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61429888"/>
        <c:crosses val="autoZero"/>
        <c:auto val="1"/>
        <c:lblAlgn val="ctr"/>
        <c:lblOffset val="100"/>
        <c:noMultiLvlLbl val="0"/>
      </c:catAx>
      <c:valAx>
        <c:axId val="26142988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614283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lv-LV" sz="1200"/>
              <a:t>Publisko iepirkumu likuma piemērošanas</a:t>
            </a:r>
            <a:r>
              <a:rPr lang="lv-LV" sz="1200" baseline="0"/>
              <a:t> izņēmumi</a:t>
            </a:r>
          </a:p>
        </c:rich>
      </c:tx>
      <c:overlay val="0"/>
    </c:title>
    <c:autoTitleDeleted val="0"/>
    <c:plotArea>
      <c:layout/>
      <c:barChart>
        <c:barDir val="col"/>
        <c:grouping val="clustered"/>
        <c:varyColors val="0"/>
        <c:ser>
          <c:idx val="1"/>
          <c:order val="1"/>
          <c:tx>
            <c:strRef>
              <c:f>'1_galvenie_rādītāji'!$S$17</c:f>
              <c:strCache>
                <c:ptCount val="1"/>
                <c:pt idx="0">
                  <c:v>Noslēgto iepirkuma līgumu summa (EUR) bez PVN</c:v>
                </c:pt>
              </c:strCache>
            </c:strRef>
          </c:tx>
          <c:spPr>
            <a:solidFill>
              <a:srgbClr val="CC9900"/>
            </a:solidFill>
          </c:spPr>
          <c:invertIfNegative val="0"/>
          <c:dLbls>
            <c:dLbl>
              <c:idx val="1"/>
              <c:layout>
                <c:manualLayout>
                  <c:x val="-4.3294654735030796E-17"/>
                  <c:y val="-4.79616105701851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41B-48DA-BA82-C1D35660B26E}"/>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'1_galvenie_rādītāji'!$T$15:$V$15</c:f>
              <c:strCache>
                <c:ptCount val="3"/>
                <c:pt idx="0">
                  <c:v>3.pants</c:v>
                </c:pt>
                <c:pt idx="1">
                  <c:v>4.pants</c:v>
                </c:pt>
                <c:pt idx="2">
                  <c:v>5.pants</c:v>
                </c:pt>
              </c:strCache>
            </c:strRef>
          </c:cat>
          <c:val>
            <c:numRef>
              <c:f>'1_galvenie_rādītāji'!$T$17:$V$17</c:f>
              <c:numCache>
                <c:formatCode>#,##0</c:formatCode>
                <c:ptCount val="3"/>
                <c:pt idx="0">
                  <c:v>162472041</c:v>
                </c:pt>
                <c:pt idx="1">
                  <c:v>119858533</c:v>
                </c:pt>
                <c:pt idx="2">
                  <c:v>33240098</c:v>
                </c:pt>
              </c:numCache>
            </c:numRef>
          </c:val>
          <c:extLst>
            <c:ext xmlns:c16="http://schemas.microsoft.com/office/drawing/2014/chart" uri="{C3380CC4-5D6E-409C-BE32-E72D297353CC}">
              <c16:uniqueId val="{00000000-1C7D-4826-8C2F-A15E10BE64A5}"/>
            </c:ext>
          </c:extLst>
        </c:ser>
        <c:dLbls>
          <c:showLegendKey val="0"/>
          <c:showVal val="0"/>
          <c:showCatName val="0"/>
          <c:showSerName val="0"/>
          <c:showPercent val="0"/>
          <c:showBubbleSize val="0"/>
        </c:dLbls>
        <c:gapWidth val="150"/>
        <c:axId val="260278144"/>
        <c:axId val="260279680"/>
      </c:barChart>
      <c:scatterChart>
        <c:scatterStyle val="lineMarker"/>
        <c:varyColors val="0"/>
        <c:ser>
          <c:idx val="0"/>
          <c:order val="0"/>
          <c:tx>
            <c:strRef>
              <c:f>'1_galvenie_rādītāji'!$S$16</c:f>
              <c:strCache>
                <c:ptCount val="1"/>
                <c:pt idx="0">
                  <c:v>Noslēgto iepirkuma līgumu skaits</c:v>
                </c:pt>
              </c:strCache>
            </c:strRef>
          </c:tx>
          <c:spPr>
            <a:ln w="28575">
              <a:noFill/>
            </a:ln>
          </c:spPr>
          <c:marker>
            <c:symbol val="dash"/>
            <c:size val="18"/>
            <c:spPr>
              <a:solidFill>
                <a:schemeClr val="accent2">
                  <a:lumMod val="50000"/>
                </a:schemeClr>
              </a:solidFill>
              <a:ln>
                <a:solidFill>
                  <a:srgbClr val="0070C0"/>
                </a:solidFill>
              </a:ln>
            </c:spPr>
          </c:marker>
          <c:dPt>
            <c:idx val="1"/>
            <c:marker>
              <c:spPr>
                <a:solidFill>
                  <a:schemeClr val="accent2">
                    <a:lumMod val="50000"/>
                  </a:schemeClr>
                </a:solidFill>
                <a:ln>
                  <a:solidFill>
                    <a:srgbClr val="210DB3"/>
                  </a:solidFill>
                </a:ln>
              </c:spPr>
            </c:marker>
            <c:bubble3D val="0"/>
            <c:extLst>
              <c:ext xmlns:c16="http://schemas.microsoft.com/office/drawing/2014/chart" uri="{C3380CC4-5D6E-409C-BE32-E72D297353CC}">
                <c16:uniqueId val="{00000002-1C7D-4826-8C2F-A15E10BE64A5}"/>
              </c:ext>
            </c:extLst>
          </c:dPt>
          <c:dLbls>
            <c:dLbl>
              <c:idx val="0"/>
              <c:layout>
                <c:manualLayout>
                  <c:x val="-5.6397068326076667E-2"/>
                  <c:y val="-5.16252398080529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C7D-4826-8C2F-A15E10BE64A5}"/>
                </c:ext>
              </c:extLst>
            </c:dLbl>
            <c:dLbl>
              <c:idx val="1"/>
              <c:layout>
                <c:manualLayout>
                  <c:x val="-4.6950666767079194E-2"/>
                  <c:y val="-4.306558194260067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C7D-4826-8C2F-A15E10BE64A5}"/>
                </c:ext>
              </c:extLst>
            </c:dLbl>
            <c:dLbl>
              <c:idx val="2"/>
              <c:layout>
                <c:manualLayout>
                  <c:x val="-6.8485063171566884E-2"/>
                  <c:y val="-3.73034748879217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41B-48DA-BA82-C1D35660B26E}"/>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strRef>
              <c:f>'1_galvenie_rādītāji'!$T$15:$V$15</c:f>
              <c:strCache>
                <c:ptCount val="3"/>
                <c:pt idx="0">
                  <c:v>3.pants</c:v>
                </c:pt>
                <c:pt idx="1">
                  <c:v>4.pants</c:v>
                </c:pt>
                <c:pt idx="2">
                  <c:v>5.pants</c:v>
                </c:pt>
              </c:strCache>
            </c:strRef>
          </c:xVal>
          <c:yVal>
            <c:numRef>
              <c:f>'1_galvenie_rādītāji'!$T$16:$V$16</c:f>
              <c:numCache>
                <c:formatCode>General</c:formatCode>
                <c:ptCount val="3"/>
                <c:pt idx="0">
                  <c:v>673</c:v>
                </c:pt>
                <c:pt idx="1">
                  <c:v>43</c:v>
                </c:pt>
                <c:pt idx="2" formatCode="#,##0">
                  <c:v>11415</c:v>
                </c:pt>
              </c:numCache>
            </c:numRef>
          </c:yVal>
          <c:smooth val="0"/>
          <c:extLst>
            <c:ext xmlns:c16="http://schemas.microsoft.com/office/drawing/2014/chart" uri="{C3380CC4-5D6E-409C-BE32-E72D297353CC}">
              <c16:uniqueId val="{00000003-1C7D-4826-8C2F-A15E10BE64A5}"/>
            </c:ext>
          </c:extLst>
        </c:ser>
        <c:dLbls>
          <c:showLegendKey val="0"/>
          <c:showVal val="0"/>
          <c:showCatName val="0"/>
          <c:showSerName val="0"/>
          <c:showPercent val="0"/>
          <c:showBubbleSize val="0"/>
        </c:dLbls>
        <c:axId val="260291200"/>
        <c:axId val="260289664"/>
      </c:scatterChart>
      <c:catAx>
        <c:axId val="260278144"/>
        <c:scaling>
          <c:orientation val="minMax"/>
        </c:scaling>
        <c:delete val="0"/>
        <c:axPos val="b"/>
        <c:numFmt formatCode="General" sourceLinked="0"/>
        <c:majorTickMark val="none"/>
        <c:minorTickMark val="none"/>
        <c:tickLblPos val="nextTo"/>
        <c:crossAx val="260279680"/>
        <c:crosses val="autoZero"/>
        <c:auto val="1"/>
        <c:lblAlgn val="ctr"/>
        <c:lblOffset val="100"/>
        <c:noMultiLvlLbl val="0"/>
      </c:catAx>
      <c:valAx>
        <c:axId val="260279680"/>
        <c:scaling>
          <c:orientation val="minMax"/>
        </c:scaling>
        <c:delete val="0"/>
        <c:axPos val="l"/>
        <c:majorGridlines/>
        <c:numFmt formatCode="#,##0" sourceLinked="1"/>
        <c:majorTickMark val="none"/>
        <c:minorTickMark val="none"/>
        <c:tickLblPos val="nextTo"/>
        <c:crossAx val="260278144"/>
        <c:crosses val="autoZero"/>
        <c:crossBetween val="between"/>
      </c:valAx>
      <c:valAx>
        <c:axId val="260289664"/>
        <c:scaling>
          <c:orientation val="minMax"/>
        </c:scaling>
        <c:delete val="0"/>
        <c:axPos val="r"/>
        <c:numFmt formatCode="General" sourceLinked="1"/>
        <c:majorTickMark val="out"/>
        <c:minorTickMark val="none"/>
        <c:tickLblPos val="nextTo"/>
        <c:crossAx val="260291200"/>
        <c:crosses val="max"/>
        <c:crossBetween val="midCat"/>
      </c:valAx>
      <c:valAx>
        <c:axId val="260291200"/>
        <c:scaling>
          <c:orientation val="minMax"/>
        </c:scaling>
        <c:delete val="1"/>
        <c:axPos val="b"/>
        <c:numFmt formatCode="General" sourceLinked="1"/>
        <c:majorTickMark val="out"/>
        <c:minorTickMark val="none"/>
        <c:tickLblPos val="nextTo"/>
        <c:crossAx val="260289664"/>
        <c:crosses val="autoZero"/>
        <c:crossBetween val="midCat"/>
      </c:valAx>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'1_galvenie_rādītāji'!$B$25</c:f>
              <c:strCache>
                <c:ptCount val="1"/>
                <c:pt idx="0">
                  <c:v>Faktiski izlietotie naudas līdzekļi (EUR) ar PVN</c:v>
                </c:pt>
              </c:strCache>
            </c:strRef>
          </c:tx>
          <c:spPr>
            <a:solidFill>
              <a:schemeClr val="accent2">
                <a:lumMod val="50000"/>
              </a:schemeClr>
            </a:solidFill>
          </c:spPr>
          <c:invertIfNegative val="0"/>
          <c:dLbls>
            <c:dLbl>
              <c:idx val="0"/>
              <c:layout>
                <c:manualLayout>
                  <c:x val="9.1795754446356848E-3"/>
                  <c:y val="2.09314460530709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6F5-456D-891F-B7B4688CDC21}"/>
                </c:ext>
              </c:extLst>
            </c:dLbl>
            <c:dLbl>
              <c:idx val="1"/>
              <c:layout>
                <c:manualLayout>
                  <c:x val="2.2948938611588371E-3"/>
                  <c:y val="1.674515684245673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6F5-456D-891F-B7B4688CDC21}"/>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'1_galvenie_rādītāji'!$A$26:$A$27</c:f>
              <c:strCache>
                <c:ptCount val="2"/>
                <c:pt idx="0">
                  <c:v>Valsts sektors</c:v>
                </c:pt>
                <c:pt idx="1">
                  <c:v>Pašvaldību sektors</c:v>
                </c:pt>
              </c:strCache>
            </c:strRef>
          </c:cat>
          <c:val>
            <c:numRef>
              <c:f>'1_galvenie_rādītāji'!$B$26:$B$27</c:f>
              <c:numCache>
                <c:formatCode>#,##0</c:formatCode>
                <c:ptCount val="2"/>
                <c:pt idx="0">
                  <c:v>2345615612</c:v>
                </c:pt>
                <c:pt idx="1">
                  <c:v>1486051872</c:v>
                </c:pt>
              </c:numCache>
            </c:numRef>
          </c:val>
          <c:extLst>
            <c:ext xmlns:c16="http://schemas.microsoft.com/office/drawing/2014/chart" uri="{C3380CC4-5D6E-409C-BE32-E72D297353CC}">
              <c16:uniqueId val="{00000000-A858-4668-9E90-506C4FCC9C39}"/>
            </c:ext>
          </c:extLst>
        </c:ser>
        <c:ser>
          <c:idx val="1"/>
          <c:order val="1"/>
          <c:tx>
            <c:strRef>
              <c:f>'1_galvenie_rādītāji'!$C$25</c:f>
              <c:strCache>
                <c:ptCount val="1"/>
                <c:pt idx="0">
                  <c:v>T.sk. maksājumi, izmantojot elektronisko iepirkumu sistēmu (EUR) ar PVN</c:v>
                </c:pt>
              </c:strCache>
            </c:strRef>
          </c:tx>
          <c:spPr>
            <a:solidFill>
              <a:srgbClr val="CC9900"/>
            </a:solidFill>
          </c:spPr>
          <c:invertIfNegative val="0"/>
          <c:dLbls>
            <c:dLbl>
              <c:idx val="0"/>
              <c:layout>
                <c:manualLayout>
                  <c:x val="1.9801985437304166E-2"/>
                  <c:y val="1.21028725103740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858-4668-9E90-506C4FCC9C39}"/>
                </c:ext>
              </c:extLst>
            </c:dLbl>
            <c:dLbl>
              <c:idx val="1"/>
              <c:layout>
                <c:manualLayout>
                  <c:x val="1.9801980198019802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858-4668-9E90-506C4FCC9C39}"/>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'1_galvenie_rādītāji'!$A$26:$A$27</c:f>
              <c:strCache>
                <c:ptCount val="2"/>
                <c:pt idx="0">
                  <c:v>Valsts sektors</c:v>
                </c:pt>
                <c:pt idx="1">
                  <c:v>Pašvaldību sektors</c:v>
                </c:pt>
              </c:strCache>
            </c:strRef>
          </c:cat>
          <c:val>
            <c:numRef>
              <c:f>'1_galvenie_rādītāji'!$C$26:$C$27</c:f>
              <c:numCache>
                <c:formatCode>#,##0</c:formatCode>
                <c:ptCount val="2"/>
                <c:pt idx="0">
                  <c:v>92052939</c:v>
                </c:pt>
                <c:pt idx="1">
                  <c:v>38161012</c:v>
                </c:pt>
              </c:numCache>
            </c:numRef>
          </c:val>
          <c:extLst>
            <c:ext xmlns:c16="http://schemas.microsoft.com/office/drawing/2014/chart" uri="{C3380CC4-5D6E-409C-BE32-E72D297353CC}">
              <c16:uniqueId val="{00000003-A858-4668-9E90-506C4FCC9C39}"/>
            </c:ext>
          </c:extLst>
        </c:ser>
        <c:dLbls>
          <c:showLegendKey val="0"/>
          <c:showVal val="0"/>
          <c:showCatName val="0"/>
          <c:showSerName val="0"/>
          <c:showPercent val="0"/>
          <c:showBubbleSize val="0"/>
        </c:dLbls>
        <c:gapWidth val="150"/>
        <c:axId val="260598400"/>
        <c:axId val="260604288"/>
      </c:barChart>
      <c:catAx>
        <c:axId val="260598400"/>
        <c:scaling>
          <c:orientation val="minMax"/>
        </c:scaling>
        <c:delete val="0"/>
        <c:axPos val="b"/>
        <c:numFmt formatCode="General" sourceLinked="0"/>
        <c:majorTickMark val="out"/>
        <c:minorTickMark val="none"/>
        <c:tickLblPos val="nextTo"/>
        <c:crossAx val="260604288"/>
        <c:crosses val="autoZero"/>
        <c:auto val="1"/>
        <c:lblAlgn val="ctr"/>
        <c:lblOffset val="100"/>
        <c:noMultiLvlLbl val="0"/>
      </c:catAx>
      <c:valAx>
        <c:axId val="260604288"/>
        <c:scaling>
          <c:orientation val="minMax"/>
        </c:scaling>
        <c:delete val="0"/>
        <c:axPos val="l"/>
        <c:majorGridlines/>
        <c:numFmt formatCode="#,##0" sourceLinked="1"/>
        <c:majorTickMark val="out"/>
        <c:minorTickMark val="none"/>
        <c:tickLblPos val="nextTo"/>
        <c:crossAx val="260598400"/>
        <c:crosses val="autoZero"/>
        <c:crossBetween val="between"/>
      </c:valAx>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Noslēgto iepirkuma līgumu skaits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lv-LV"/>
        </a:p>
      </c:txPr>
    </c:title>
    <c:autoTitleDeleted val="0"/>
    <c:plotArea>
      <c:layout>
        <c:manualLayout>
          <c:layoutTarget val="inner"/>
          <c:xMode val="edge"/>
          <c:yMode val="edge"/>
          <c:x val="0.15081364829396326"/>
          <c:y val="0.30015685828056027"/>
          <c:w val="0.41193592180287808"/>
          <c:h val="0.60052406724738028"/>
        </c:manualLayout>
      </c:layout>
      <c:pieChart>
        <c:varyColors val="1"/>
        <c:ser>
          <c:idx val="0"/>
          <c:order val="0"/>
          <c:tx>
            <c:strRef>
              <c:f>'2_3_panta_izņēmumi'!$P$58</c:f>
              <c:strCache>
                <c:ptCount val="1"/>
                <c:pt idx="0">
                  <c:v>Noslēgto iepirkuma līgumu skaits</c:v>
                </c:pt>
              </c:strCache>
            </c:strRef>
          </c:tx>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B6B3-41DA-81A9-BE24B0FAFE5A}"/>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B6B3-41DA-81A9-BE24B0FAFE5A}"/>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lv-LV"/>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'2_3_panta_izņēmumi'!$O$59:$O$60</c:f>
              <c:strCache>
                <c:ptCount val="2"/>
                <c:pt idx="0">
                  <c:v>Valsts sektors</c:v>
                </c:pt>
                <c:pt idx="1">
                  <c:v>Pašvaldību sektors</c:v>
                </c:pt>
              </c:strCache>
            </c:strRef>
          </c:cat>
          <c:val>
            <c:numRef>
              <c:f>'2_3_panta_izņēmumi'!$P$59:$P$60</c:f>
              <c:numCache>
                <c:formatCode>#,##0</c:formatCode>
                <c:ptCount val="2"/>
                <c:pt idx="0" formatCode="General">
                  <c:v>412</c:v>
                </c:pt>
                <c:pt idx="1">
                  <c:v>261</c:v>
                </c:pt>
              </c:numCache>
            </c:numRef>
          </c:val>
          <c:extLst>
            <c:ext xmlns:c16="http://schemas.microsoft.com/office/drawing/2014/chart" uri="{C3380CC4-5D6E-409C-BE32-E72D297353CC}">
              <c16:uniqueId val="{00000004-B6B3-41DA-81A9-BE24B0FAFE5A}"/>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lv-LV"/>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lv-LV"/>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Noslēgto iepirkuma līgumu summa (EUR) bez PVN</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lv-LV"/>
        </a:p>
      </c:txPr>
    </c:title>
    <c:autoTitleDeleted val="0"/>
    <c:plotArea>
      <c:layout>
        <c:manualLayout>
          <c:layoutTarget val="inner"/>
          <c:xMode val="edge"/>
          <c:yMode val="edge"/>
          <c:x val="0.14908500298848781"/>
          <c:y val="0.3049444097420263"/>
          <c:w val="0.41067487851147322"/>
          <c:h val="0.59573651578591424"/>
        </c:manualLayout>
      </c:layout>
      <c:pieChart>
        <c:varyColors val="1"/>
        <c:ser>
          <c:idx val="0"/>
          <c:order val="0"/>
          <c:tx>
            <c:strRef>
              <c:f>'2_3_panta_izņēmumi'!$Q$58</c:f>
              <c:strCache>
                <c:ptCount val="1"/>
                <c:pt idx="0">
                  <c:v>Noslēgto iepirkuma līgumu summa (EUR) bez PVN</c:v>
                </c:pt>
              </c:strCache>
            </c:strRef>
          </c:tx>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5EE7-4CD7-B111-CFBEF8F94220}"/>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5EE7-4CD7-B111-CFBEF8F94220}"/>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lv-LV"/>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'2_3_panta_izņēmumi'!$O$59:$O$60</c:f>
              <c:strCache>
                <c:ptCount val="2"/>
                <c:pt idx="0">
                  <c:v>Valsts sektors</c:v>
                </c:pt>
                <c:pt idx="1">
                  <c:v>Pašvaldību sektors</c:v>
                </c:pt>
              </c:strCache>
            </c:strRef>
          </c:cat>
          <c:val>
            <c:numRef>
              <c:f>'2_3_panta_izņēmumi'!$Q$59:$Q$60</c:f>
              <c:numCache>
                <c:formatCode>#,##0</c:formatCode>
                <c:ptCount val="2"/>
                <c:pt idx="0">
                  <c:v>148930306</c:v>
                </c:pt>
                <c:pt idx="1">
                  <c:v>13541735</c:v>
                </c:pt>
              </c:numCache>
            </c:numRef>
          </c:val>
          <c:extLst>
            <c:ext xmlns:c16="http://schemas.microsoft.com/office/drawing/2014/chart" uri="{C3380CC4-5D6E-409C-BE32-E72D297353CC}">
              <c16:uniqueId val="{00000004-5EE7-4CD7-B111-CFBEF8F94220}"/>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lv-LV"/>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lv-LV"/>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Pārskatu skaits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lv-LV"/>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rgbClr val="BF4845"/>
            </a:solidFill>
            <a:ln w="9525" cap="flat" cmpd="sng" algn="ctr">
              <a:solidFill>
                <a:schemeClr val="accent1">
                  <a:lumMod val="75000"/>
                </a:schemeClr>
              </a:solidFill>
              <a:round/>
            </a:ln>
            <a:effectLst/>
            <a:sp3d contourW="9525">
              <a:contourClr>
                <a:schemeClr val="accent1">
                  <a:lumMod val="75000"/>
                </a:schemeClr>
              </a:contourClr>
            </a:sp3d>
          </c:spPr>
          <c:invertIfNegative val="0"/>
          <c:dPt>
            <c:idx val="0"/>
            <c:invertIfNegative val="0"/>
            <c:bubble3D val="0"/>
            <c:spPr>
              <a:solidFill>
                <a:schemeClr val="tx2">
                  <a:lumMod val="60000"/>
                  <a:lumOff val="40000"/>
                </a:schemeClr>
              </a:solidFill>
              <a:ln w="9525" cap="flat" cmpd="sng" algn="ctr">
                <a:solidFill>
                  <a:schemeClr val="accent1">
                    <a:lumMod val="75000"/>
                  </a:schemeClr>
                </a:solidFill>
                <a:round/>
              </a:ln>
              <a:effectLst/>
              <a:sp3d contourW="9525">
                <a:contourClr>
                  <a:schemeClr val="accent1">
                    <a:lumMod val="75000"/>
                  </a:schemeClr>
                </a:contourClr>
              </a:sp3d>
            </c:spPr>
            <c:extLst>
              <c:ext xmlns:c16="http://schemas.microsoft.com/office/drawing/2014/chart" uri="{C3380CC4-5D6E-409C-BE32-E72D297353CC}">
                <c16:uniqueId val="{00000000-49CB-4928-AFC1-CC574EF45C0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'2_3_panta_izņēmumi'!$A$70:$A$71</c:f>
              <c:strCache>
                <c:ptCount val="2"/>
                <c:pt idx="0">
                  <c:v>Valsts sektors</c:v>
                </c:pt>
                <c:pt idx="1">
                  <c:v>Pašvaldību sektors</c:v>
                </c:pt>
              </c:strCache>
            </c:strRef>
          </c:cat>
          <c:val>
            <c:numRef>
              <c:f>'2_3_panta_izņēmumi'!$B$70:$B$71</c:f>
              <c:numCache>
                <c:formatCode>General</c:formatCode>
                <c:ptCount val="2"/>
                <c:pt idx="0">
                  <c:v>68</c:v>
                </c:pt>
                <c:pt idx="1">
                  <c:v>42</c:v>
                </c:pt>
              </c:numCache>
            </c:numRef>
          </c:val>
          <c:extLst>
            <c:ext xmlns:c16="http://schemas.microsoft.com/office/drawing/2014/chart" uri="{C3380CC4-5D6E-409C-BE32-E72D297353CC}">
              <c16:uniqueId val="{00000000-32DE-4793-A4E7-928B5DEF73FD}"/>
            </c:ext>
          </c:extLst>
        </c:ser>
        <c:dLbls>
          <c:showLegendKey val="0"/>
          <c:showVal val="0"/>
          <c:showCatName val="0"/>
          <c:showSerName val="0"/>
          <c:showPercent val="0"/>
          <c:showBubbleSize val="0"/>
        </c:dLbls>
        <c:gapWidth val="65"/>
        <c:shape val="box"/>
        <c:axId val="1938539167"/>
        <c:axId val="1938544991"/>
        <c:axId val="0"/>
      </c:bar3DChart>
      <c:catAx>
        <c:axId val="1938539167"/>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lv-LV"/>
          </a:p>
        </c:txPr>
        <c:crossAx val="1938544991"/>
        <c:crosses val="autoZero"/>
        <c:auto val="1"/>
        <c:lblAlgn val="ctr"/>
        <c:lblOffset val="100"/>
        <c:noMultiLvlLbl val="0"/>
      </c:catAx>
      <c:valAx>
        <c:axId val="1938544991"/>
        <c:scaling>
          <c:orientation val="minMax"/>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lv-LV"/>
          </a:p>
        </c:txPr>
        <c:crossAx val="193853916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lv-LV"/>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Noslēgto iepirkuma līgumu skaits</a:t>
            </a:r>
          </a:p>
        </c:rich>
      </c:tx>
      <c:overlay val="0"/>
    </c:title>
    <c:autoTitleDeleted val="0"/>
    <c:plotArea>
      <c:layout>
        <c:manualLayout>
          <c:layoutTarget val="inner"/>
          <c:xMode val="edge"/>
          <c:yMode val="edge"/>
          <c:x val="0.15081364829396326"/>
          <c:y val="0.30015685828056027"/>
          <c:w val="0.41193592180287808"/>
          <c:h val="0.60052406724738028"/>
        </c:manualLayout>
      </c:layout>
      <c:pieChart>
        <c:varyColors val="1"/>
        <c:ser>
          <c:idx val="0"/>
          <c:order val="0"/>
          <c:tx>
            <c:strRef>
              <c:f>'2_4_panta_iznemumi'!$P$20</c:f>
              <c:strCache>
                <c:ptCount val="1"/>
                <c:pt idx="0">
                  <c:v>Noslēgto iepirkuma līgumu skaits</c:v>
                </c:pt>
              </c:strCache>
            </c:strRef>
          </c:tx>
          <c:dPt>
            <c:idx val="0"/>
            <c:bubble3D val="0"/>
            <c:spPr>
              <a:solidFill>
                <a:srgbClr val="FFFF66"/>
              </a:solidFill>
            </c:spPr>
            <c:extLst>
              <c:ext xmlns:c16="http://schemas.microsoft.com/office/drawing/2014/chart" uri="{C3380CC4-5D6E-409C-BE32-E72D297353CC}">
                <c16:uniqueId val="{00000001-C66F-4BC4-AE75-388CFB4C3977}"/>
              </c:ext>
            </c:extLst>
          </c:dPt>
          <c:dPt>
            <c:idx val="1"/>
            <c:bubble3D val="0"/>
            <c:spPr>
              <a:solidFill>
                <a:srgbClr val="FFC000"/>
              </a:solidFill>
            </c:spPr>
            <c:extLst>
              <c:ext xmlns:c16="http://schemas.microsoft.com/office/drawing/2014/chart" uri="{C3380CC4-5D6E-409C-BE32-E72D297353CC}">
                <c16:uniqueId val="{00000003-C66F-4BC4-AE75-388CFB4C3977}"/>
              </c:ext>
            </c:extLst>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'2_4_panta_iznemumi'!$O$21:$O$22</c:f>
              <c:strCache>
                <c:ptCount val="2"/>
                <c:pt idx="0">
                  <c:v>Valsts sektors</c:v>
                </c:pt>
                <c:pt idx="1">
                  <c:v>Pašvaldību sektors</c:v>
                </c:pt>
              </c:strCache>
            </c:strRef>
          </c:cat>
          <c:val>
            <c:numRef>
              <c:f>'2_4_panta_iznemumi'!$P$21:$P$22</c:f>
              <c:numCache>
                <c:formatCode>#,##0</c:formatCode>
                <c:ptCount val="2"/>
                <c:pt idx="0" formatCode="General">
                  <c:v>14</c:v>
                </c:pt>
                <c:pt idx="1">
                  <c:v>29</c:v>
                </c:pt>
              </c:numCache>
            </c:numRef>
          </c:val>
          <c:extLst>
            <c:ext xmlns:c16="http://schemas.microsoft.com/office/drawing/2014/chart" uri="{C3380CC4-5D6E-409C-BE32-E72D297353CC}">
              <c16:uniqueId val="{00000004-C66F-4BC4-AE75-388CFB4C3977}"/>
            </c:ext>
          </c:extLst>
        </c:ser>
        <c:dLbls>
          <c:showLegendKey val="0"/>
          <c:showVal val="0"/>
          <c:showCatName val="0"/>
          <c:showSerName val="0"/>
          <c:showPercent val="1"/>
          <c:showBubbleSize val="0"/>
          <c:showLeaderLines val="1"/>
        </c:dLbls>
        <c:firstSliceAng val="0"/>
      </c:pieChart>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Noslēgto iepirkuma līgumu summa (EUR) bez PVN</a:t>
            </a:r>
          </a:p>
        </c:rich>
      </c:tx>
      <c:overlay val="0"/>
    </c:title>
    <c:autoTitleDeleted val="0"/>
    <c:plotArea>
      <c:layout>
        <c:manualLayout>
          <c:layoutTarget val="inner"/>
          <c:xMode val="edge"/>
          <c:yMode val="edge"/>
          <c:x val="0.14908500298848781"/>
          <c:y val="0.3049444097420263"/>
          <c:w val="0.41067487851147322"/>
          <c:h val="0.59573651578591424"/>
        </c:manualLayout>
      </c:layout>
      <c:pieChart>
        <c:varyColors val="1"/>
        <c:ser>
          <c:idx val="0"/>
          <c:order val="0"/>
          <c:tx>
            <c:strRef>
              <c:f>'2_4_panta_iznemumi'!$Q$20</c:f>
              <c:strCache>
                <c:ptCount val="1"/>
                <c:pt idx="0">
                  <c:v>Noslēgto iepirkuma līgumu summa (EUR) bez PVN</c:v>
                </c:pt>
              </c:strCache>
            </c:strRef>
          </c:tx>
          <c:dPt>
            <c:idx val="0"/>
            <c:bubble3D val="0"/>
            <c:spPr>
              <a:solidFill>
                <a:srgbClr val="FFFF66"/>
              </a:solidFill>
            </c:spPr>
            <c:extLst>
              <c:ext xmlns:c16="http://schemas.microsoft.com/office/drawing/2014/chart" uri="{C3380CC4-5D6E-409C-BE32-E72D297353CC}">
                <c16:uniqueId val="{00000001-C116-4E2B-BCEB-C2CDEEFFC58C}"/>
              </c:ext>
            </c:extLst>
          </c:dPt>
          <c:dPt>
            <c:idx val="1"/>
            <c:bubble3D val="0"/>
            <c:spPr>
              <a:solidFill>
                <a:srgbClr val="FFC000"/>
              </a:solidFill>
            </c:spPr>
            <c:extLst>
              <c:ext xmlns:c16="http://schemas.microsoft.com/office/drawing/2014/chart" uri="{C3380CC4-5D6E-409C-BE32-E72D297353CC}">
                <c16:uniqueId val="{00000003-C116-4E2B-BCEB-C2CDEEFFC58C}"/>
              </c:ext>
            </c:extLst>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'2_4_panta_iznemumi'!$O$21:$O$22</c:f>
              <c:strCache>
                <c:ptCount val="2"/>
                <c:pt idx="0">
                  <c:v>Valsts sektors</c:v>
                </c:pt>
                <c:pt idx="1">
                  <c:v>Pašvaldību sektors</c:v>
                </c:pt>
              </c:strCache>
            </c:strRef>
          </c:cat>
          <c:val>
            <c:numRef>
              <c:f>'2_4_panta_iznemumi'!$Q$21:$Q$22</c:f>
              <c:numCache>
                <c:formatCode>#,##0</c:formatCode>
                <c:ptCount val="2"/>
                <c:pt idx="0">
                  <c:v>118058987</c:v>
                </c:pt>
                <c:pt idx="1">
                  <c:v>1799546</c:v>
                </c:pt>
              </c:numCache>
            </c:numRef>
          </c:val>
          <c:extLst>
            <c:ext xmlns:c16="http://schemas.microsoft.com/office/drawing/2014/chart" uri="{C3380CC4-5D6E-409C-BE32-E72D297353CC}">
              <c16:uniqueId val="{00000004-C116-4E2B-BCEB-C2CDEEFFC58C}"/>
            </c:ext>
          </c:extLst>
        </c:ser>
        <c:dLbls>
          <c:showLegendKey val="0"/>
          <c:showVal val="0"/>
          <c:showCatName val="0"/>
          <c:showSerName val="0"/>
          <c:showPercent val="1"/>
          <c:showBubbleSize val="0"/>
          <c:showLeaderLines val="1"/>
        </c:dLbls>
        <c:firstSliceAng val="0"/>
      </c:pieChart>
    </c:plotArea>
    <c:legend>
      <c:legendPos val="r"/>
      <c:overlay val="0"/>
      <c:txPr>
        <a:bodyPr/>
        <a:lstStyle/>
        <a:p>
          <a:pPr rtl="0">
            <a:defRPr/>
          </a:pPr>
          <a:endParaRPr lang="lv-LV"/>
        </a:p>
      </c:txPr>
    </c:legend>
    <c:plotVisOnly val="1"/>
    <c:dispBlanksAs val="gap"/>
    <c:showDLblsOverMax val="0"/>
  </c:chart>
  <c:spPr>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 </a:t>
            </a:r>
            <a:r>
              <a:rPr lang="en-US" sz="1200"/>
              <a:t>Pārskatu skaits</a:t>
            </a:r>
          </a:p>
        </c:rich>
      </c:tx>
      <c:overlay val="0"/>
    </c:title>
    <c:autoTitleDeleted val="0"/>
    <c:plotArea>
      <c:layout/>
      <c:barChart>
        <c:barDir val="col"/>
        <c:grouping val="clustered"/>
        <c:varyColors val="0"/>
        <c:ser>
          <c:idx val="0"/>
          <c:order val="0"/>
          <c:tx>
            <c:strRef>
              <c:f>'2_4_panta_iznemumi'!$B$31</c:f>
              <c:strCache>
                <c:ptCount val="1"/>
                <c:pt idx="0">
                  <c:v> Pārskatu skaits</c:v>
                </c:pt>
              </c:strCache>
            </c:strRef>
          </c:tx>
          <c:spPr>
            <a:solidFill>
              <a:srgbClr val="FFFF66"/>
            </a:solidFill>
          </c:spPr>
          <c:invertIfNegative val="0"/>
          <c:dPt>
            <c:idx val="0"/>
            <c:invertIfNegative val="0"/>
            <c:bubble3D val="0"/>
            <c:extLst>
              <c:ext xmlns:c16="http://schemas.microsoft.com/office/drawing/2014/chart" uri="{C3380CC4-5D6E-409C-BE32-E72D297353CC}">
                <c16:uniqueId val="{00000001-3B41-47DE-A897-2D345D3E72D7}"/>
              </c:ext>
            </c:extLst>
          </c:dPt>
          <c:dPt>
            <c:idx val="1"/>
            <c:invertIfNegative val="0"/>
            <c:bubble3D val="0"/>
            <c:spPr>
              <a:solidFill>
                <a:srgbClr val="FFC000"/>
              </a:solidFill>
            </c:spPr>
            <c:extLst>
              <c:ext xmlns:c16="http://schemas.microsoft.com/office/drawing/2014/chart" uri="{C3380CC4-5D6E-409C-BE32-E72D297353CC}">
                <c16:uniqueId val="{00000003-3B41-47DE-A897-2D345D3E72D7}"/>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'2_4_panta_iznemumi'!$A$32:$A$33</c:f>
              <c:strCache>
                <c:ptCount val="2"/>
                <c:pt idx="0">
                  <c:v>Valsts sektors</c:v>
                </c:pt>
                <c:pt idx="1">
                  <c:v>Pašvaldību sektors</c:v>
                </c:pt>
              </c:strCache>
            </c:strRef>
          </c:cat>
          <c:val>
            <c:numRef>
              <c:f>'2_4_panta_iznemumi'!$B$32:$B$33</c:f>
              <c:numCache>
                <c:formatCode>General</c:formatCode>
                <c:ptCount val="2"/>
                <c:pt idx="0">
                  <c:v>5</c:v>
                </c:pt>
                <c:pt idx="1">
                  <c:v>7</c:v>
                </c:pt>
              </c:numCache>
            </c:numRef>
          </c:val>
          <c:extLst>
            <c:ext xmlns:c16="http://schemas.microsoft.com/office/drawing/2014/chart" uri="{C3380CC4-5D6E-409C-BE32-E72D297353CC}">
              <c16:uniqueId val="{00000004-3B41-47DE-A897-2D345D3E72D7}"/>
            </c:ext>
          </c:extLst>
        </c:ser>
        <c:dLbls>
          <c:showLegendKey val="0"/>
          <c:showVal val="0"/>
          <c:showCatName val="0"/>
          <c:showSerName val="0"/>
          <c:showPercent val="0"/>
          <c:showBubbleSize val="0"/>
        </c:dLbls>
        <c:gapWidth val="150"/>
        <c:axId val="259396736"/>
        <c:axId val="259398272"/>
      </c:barChart>
      <c:catAx>
        <c:axId val="259396736"/>
        <c:scaling>
          <c:orientation val="minMax"/>
        </c:scaling>
        <c:delete val="0"/>
        <c:axPos val="b"/>
        <c:numFmt formatCode="General" sourceLinked="0"/>
        <c:majorTickMark val="out"/>
        <c:minorTickMark val="none"/>
        <c:tickLblPos val="nextTo"/>
        <c:crossAx val="259398272"/>
        <c:crosses val="autoZero"/>
        <c:auto val="1"/>
        <c:lblAlgn val="ctr"/>
        <c:lblOffset val="100"/>
        <c:noMultiLvlLbl val="0"/>
      </c:catAx>
      <c:valAx>
        <c:axId val="259398272"/>
        <c:scaling>
          <c:orientation val="minMax"/>
          <c:max val="20"/>
          <c:min val="0"/>
        </c:scaling>
        <c:delete val="0"/>
        <c:axPos val="l"/>
        <c:majorGridlines/>
        <c:numFmt formatCode="General" sourceLinked="1"/>
        <c:majorTickMark val="out"/>
        <c:minorTickMark val="none"/>
        <c:tickLblPos val="nextTo"/>
        <c:crossAx val="259396736"/>
        <c:crosses val="autoZero"/>
        <c:crossBetween val="between"/>
      </c:valAx>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8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solidFill>
        <a:schemeClr val="phClr">
          <a:alpha val="85000"/>
        </a:schemeClr>
      </a:solidFill>
      <a:ln w="9525" cap="flat" cmpd="sng" algn="ctr">
        <a:solidFill>
          <a:schemeClr val="phClr">
            <a:lumMod val="75000"/>
          </a:schemeClr>
        </a:solidFill>
        <a:round/>
      </a:ln>
    </cs:spPr>
  </cs:dataPoint>
  <cs:dataPoint3D>
    <cs:lnRef idx="0">
      <cs:styleClr val="auto"/>
    </cs:lnRef>
    <cs:fillRef idx="0">
      <cs:styleClr val="auto"/>
    </cs:fillRef>
    <cs:effectRef idx="0">
      <cs:styleClr val="auto"/>
    </cs:effectRef>
    <cs:fontRef idx="minor">
      <a:schemeClr val="dk1"/>
    </cs:fontRef>
    <cs:spPr>
      <a:solidFill>
        <a:schemeClr val="phClr">
          <a:alpha val="85000"/>
        </a:schemeClr>
      </a:solidFill>
      <a:ln w="9525" cap="flat" cmpd="sng" algn="ctr">
        <a:solidFill>
          <a:schemeClr val="phClr">
            <a:lumMod val="75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spPr>
      <a:solidFill>
        <a:schemeClr val="lt1">
          <a:lumMod val="95000"/>
        </a:schemeClr>
      </a:solidFill>
      <a:sp3d/>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twoCellAnchor editAs="oneCell">
    <xdr:from>
      <xdr:col>2</xdr:col>
      <xdr:colOff>571502</xdr:colOff>
      <xdr:row>0</xdr:row>
      <xdr:rowOff>38100</xdr:rowOff>
    </xdr:from>
    <xdr:to>
      <xdr:col>6</xdr:col>
      <xdr:colOff>28575</xdr:colOff>
      <xdr:row>10</xdr:row>
      <xdr:rowOff>28573</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90702" y="38100"/>
          <a:ext cx="1895473" cy="18954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17145</xdr:colOff>
      <xdr:row>2</xdr:row>
      <xdr:rowOff>8571</xdr:rowOff>
    </xdr:from>
    <xdr:to>
      <xdr:col>16</xdr:col>
      <xdr:colOff>1</xdr:colOff>
      <xdr:row>11</xdr:row>
      <xdr:rowOff>167640</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17145</xdr:colOff>
      <xdr:row>13</xdr:row>
      <xdr:rowOff>17145</xdr:rowOff>
    </xdr:from>
    <xdr:to>
      <xdr:col>16</xdr:col>
      <xdr:colOff>1127760</xdr:colOff>
      <xdr:row>20</xdr:row>
      <xdr:rowOff>175261</xdr:rowOff>
    </xdr:to>
    <xdr:graphicFrame macro="">
      <xdr:nvGraphicFramePr>
        <xdr:cNvPr id="7" name="Chart 6">
          <a:extLst>
            <a:ext uri="{FF2B5EF4-FFF2-40B4-BE49-F238E27FC236}">
              <a16:creationId xmlns:a16="http://schemas.microsoft.com/office/drawing/2014/main" id="{00000000-0008-0000-02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0</xdr:colOff>
      <xdr:row>24</xdr:row>
      <xdr:rowOff>14287</xdr:rowOff>
    </xdr:from>
    <xdr:to>
      <xdr:col>12</xdr:col>
      <xdr:colOff>0</xdr:colOff>
      <xdr:row>33</xdr:row>
      <xdr:rowOff>0</xdr:rowOff>
    </xdr:to>
    <xdr:graphicFrame macro="">
      <xdr:nvGraphicFramePr>
        <xdr:cNvPr id="3" name="Chart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57</xdr:row>
      <xdr:rowOff>11747</xdr:rowOff>
    </xdr:from>
    <xdr:to>
      <xdr:col>4</xdr:col>
      <xdr:colOff>716280</xdr:colOff>
      <xdr:row>64</xdr:row>
      <xdr:rowOff>180340</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593724</xdr:colOff>
      <xdr:row>57</xdr:row>
      <xdr:rowOff>35560</xdr:rowOff>
    </xdr:from>
    <xdr:to>
      <xdr:col>12</xdr:col>
      <xdr:colOff>570229</xdr:colOff>
      <xdr:row>65</xdr:row>
      <xdr:rowOff>20003</xdr:rowOff>
    </xdr:to>
    <xdr:graphicFrame macro="">
      <xdr:nvGraphicFramePr>
        <xdr:cNvPr id="3" name="Chart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19050</xdr:colOff>
      <xdr:row>68</xdr:row>
      <xdr:rowOff>9525</xdr:rowOff>
    </xdr:from>
    <xdr:to>
      <xdr:col>9</xdr:col>
      <xdr:colOff>533400</xdr:colOff>
      <xdr:row>80</xdr:row>
      <xdr:rowOff>85725</xdr:rowOff>
    </xdr:to>
    <xdr:graphicFrame macro="">
      <xdr:nvGraphicFramePr>
        <xdr:cNvPr id="5" name="Chart 4">
          <a:extLst>
            <a:ext uri="{FF2B5EF4-FFF2-40B4-BE49-F238E27FC236}">
              <a16:creationId xmlns:a16="http://schemas.microsoft.com/office/drawing/2014/main" id="{AD9A61FC-9F5E-CB36-DA4A-1017865B4FF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19</xdr:row>
      <xdr:rowOff>29527</xdr:rowOff>
    </xdr:from>
    <xdr:to>
      <xdr:col>5</xdr:col>
      <xdr:colOff>0</xdr:colOff>
      <xdr:row>27</xdr:row>
      <xdr:rowOff>15240</xdr:rowOff>
    </xdr:to>
    <xdr:graphicFrame macro="">
      <xdr:nvGraphicFramePr>
        <xdr:cNvPr id="2" name="Chart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17144</xdr:colOff>
      <xdr:row>19</xdr:row>
      <xdr:rowOff>11430</xdr:rowOff>
    </xdr:from>
    <xdr:to>
      <xdr:col>12</xdr:col>
      <xdr:colOff>601980</xdr:colOff>
      <xdr:row>27</xdr:row>
      <xdr:rowOff>175260</xdr:rowOff>
    </xdr:to>
    <xdr:graphicFrame macro="">
      <xdr:nvGraphicFramePr>
        <xdr:cNvPr id="3" name="Chart 2">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9525</xdr:colOff>
      <xdr:row>30</xdr:row>
      <xdr:rowOff>14287</xdr:rowOff>
    </xdr:from>
    <xdr:to>
      <xdr:col>8</xdr:col>
      <xdr:colOff>600075</xdr:colOff>
      <xdr:row>41</xdr:row>
      <xdr:rowOff>180975</xdr:rowOff>
    </xdr:to>
    <xdr:graphicFrame macro="">
      <xdr:nvGraphicFramePr>
        <xdr:cNvPr id="4" name="Chart 3">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51</xdr:row>
      <xdr:rowOff>9524</xdr:rowOff>
    </xdr:from>
    <xdr:to>
      <xdr:col>6</xdr:col>
      <xdr:colOff>601980</xdr:colOff>
      <xdr:row>58</xdr:row>
      <xdr:rowOff>182879</xdr:rowOff>
    </xdr:to>
    <xdr:graphicFrame macro="">
      <xdr:nvGraphicFramePr>
        <xdr:cNvPr id="3" name="Chart 2">
          <a:extLst>
            <a:ext uri="{FF2B5EF4-FFF2-40B4-BE49-F238E27FC236}">
              <a16:creationId xmlns:a16="http://schemas.microsoft.com/office/drawing/2014/main" id="{00000000-0008-0000-0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11429</xdr:colOff>
      <xdr:row>51</xdr:row>
      <xdr:rowOff>21907</xdr:rowOff>
    </xdr:from>
    <xdr:to>
      <xdr:col>14</xdr:col>
      <xdr:colOff>601980</xdr:colOff>
      <xdr:row>59</xdr:row>
      <xdr:rowOff>5715</xdr:rowOff>
    </xdr:to>
    <xdr:graphicFrame macro="">
      <xdr:nvGraphicFramePr>
        <xdr:cNvPr id="4" name="Chart 3">
          <a:extLst>
            <a:ext uri="{FF2B5EF4-FFF2-40B4-BE49-F238E27FC236}">
              <a16:creationId xmlns:a16="http://schemas.microsoft.com/office/drawing/2014/main" id="{00000000-0008-0000-0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28575</xdr:colOff>
      <xdr:row>62</xdr:row>
      <xdr:rowOff>14287</xdr:rowOff>
    </xdr:from>
    <xdr:to>
      <xdr:col>11</xdr:col>
      <xdr:colOff>0</xdr:colOff>
      <xdr:row>73</xdr:row>
      <xdr:rowOff>161925</xdr:rowOff>
    </xdr:to>
    <xdr:graphicFrame macro="">
      <xdr:nvGraphicFramePr>
        <xdr:cNvPr id="2" name="Chart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8</xdr:col>
      <xdr:colOff>9524</xdr:colOff>
      <xdr:row>2</xdr:row>
      <xdr:rowOff>9524</xdr:rowOff>
    </xdr:from>
    <xdr:to>
      <xdr:col>16</xdr:col>
      <xdr:colOff>485774</xdr:colOff>
      <xdr:row>12</xdr:row>
      <xdr:rowOff>95249</xdr:rowOff>
    </xdr:to>
    <xdr:graphicFrame macro="">
      <xdr:nvGraphicFramePr>
        <xdr:cNvPr id="6" name="Chart 5">
          <a:extLst>
            <a:ext uri="{FF2B5EF4-FFF2-40B4-BE49-F238E27FC236}">
              <a16:creationId xmlns:a16="http://schemas.microsoft.com/office/drawing/2014/main" id="{00000000-0008-0000-06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9526</xdr:colOff>
      <xdr:row>15</xdr:row>
      <xdr:rowOff>9524</xdr:rowOff>
    </xdr:from>
    <xdr:to>
      <xdr:col>16</xdr:col>
      <xdr:colOff>0</xdr:colOff>
      <xdr:row>24</xdr:row>
      <xdr:rowOff>180975</xdr:rowOff>
    </xdr:to>
    <xdr:graphicFrame macro="">
      <xdr:nvGraphicFramePr>
        <xdr:cNvPr id="7" name="Chart 6">
          <a:extLst>
            <a:ext uri="{FF2B5EF4-FFF2-40B4-BE49-F238E27FC236}">
              <a16:creationId xmlns:a16="http://schemas.microsoft.com/office/drawing/2014/main" id="{00000000-0008-0000-06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9524</xdr:colOff>
      <xdr:row>36</xdr:row>
      <xdr:rowOff>19049</xdr:rowOff>
    </xdr:from>
    <xdr:to>
      <xdr:col>18</xdr:col>
      <xdr:colOff>731520</xdr:colOff>
      <xdr:row>44</xdr:row>
      <xdr:rowOff>373380</xdr:rowOff>
    </xdr:to>
    <xdr:graphicFrame macro="">
      <xdr:nvGraphicFramePr>
        <xdr:cNvPr id="3" name="Chart 2">
          <a:extLst>
            <a:ext uri="{FF2B5EF4-FFF2-40B4-BE49-F238E27FC236}">
              <a16:creationId xmlns:a16="http://schemas.microsoft.com/office/drawing/2014/main" id="{00000000-0008-0000-06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11</xdr:col>
      <xdr:colOff>34925</xdr:colOff>
      <xdr:row>9</xdr:row>
      <xdr:rowOff>28575</xdr:rowOff>
    </xdr:from>
    <xdr:to>
      <xdr:col>18</xdr:col>
      <xdr:colOff>742950</xdr:colOff>
      <xdr:row>16</xdr:row>
      <xdr:rowOff>152400</xdr:rowOff>
    </xdr:to>
    <xdr:graphicFrame macro="">
      <xdr:nvGraphicFramePr>
        <xdr:cNvPr id="3" name="Chart 2">
          <a:extLst>
            <a:ext uri="{FF2B5EF4-FFF2-40B4-BE49-F238E27FC236}">
              <a16:creationId xmlns:a16="http://schemas.microsoft.com/office/drawing/2014/main" id="{00000000-0008-0000-0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69849</xdr:colOff>
      <xdr:row>17</xdr:row>
      <xdr:rowOff>25400</xdr:rowOff>
    </xdr:from>
    <xdr:to>
      <xdr:col>18</xdr:col>
      <xdr:colOff>139700</xdr:colOff>
      <xdr:row>28</xdr:row>
      <xdr:rowOff>19050</xdr:rowOff>
    </xdr:to>
    <xdr:graphicFrame macro="">
      <xdr:nvGraphicFramePr>
        <xdr:cNvPr id="5" name="Chart 4">
          <a:extLst>
            <a:ext uri="{FF2B5EF4-FFF2-40B4-BE49-F238E27FC236}">
              <a16:creationId xmlns:a16="http://schemas.microsoft.com/office/drawing/2014/main" id="{00000000-0008-0000-07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809626</xdr:colOff>
      <xdr:row>1</xdr:row>
      <xdr:rowOff>4762</xdr:rowOff>
    </xdr:from>
    <xdr:to>
      <xdr:col>14</xdr:col>
      <xdr:colOff>0</xdr:colOff>
      <xdr:row>7</xdr:row>
      <xdr:rowOff>0</xdr:rowOff>
    </xdr:to>
    <xdr:graphicFrame macro="">
      <xdr:nvGraphicFramePr>
        <xdr:cNvPr id="2" name="Diagramma 1">
          <a:extLst>
            <a:ext uri="{FF2B5EF4-FFF2-40B4-BE49-F238E27FC236}">
              <a16:creationId xmlns:a16="http://schemas.microsoft.com/office/drawing/2014/main" id="{00000000-0008-0000-0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1:E23"/>
  <sheetViews>
    <sheetView workbookViewId="0">
      <selection activeCell="E26" sqref="E26"/>
    </sheetView>
  </sheetViews>
  <sheetFormatPr defaultRowHeight="15" x14ac:dyDescent="0.25"/>
  <sheetData>
    <row r="11" spans="2:2" ht="15.75" x14ac:dyDescent="0.25">
      <c r="B11" s="1" t="s">
        <v>125</v>
      </c>
    </row>
    <row r="23" spans="5:5" x14ac:dyDescent="0.25">
      <c r="E23" t="s">
        <v>126</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7"/>
  <sheetViews>
    <sheetView workbookViewId="0">
      <selection activeCell="B17" sqref="B17"/>
    </sheetView>
  </sheetViews>
  <sheetFormatPr defaultRowHeight="15" x14ac:dyDescent="0.25"/>
  <cols>
    <col min="1" max="1" width="15" customWidth="1"/>
    <col min="2" max="2" width="71.42578125" customWidth="1"/>
  </cols>
  <sheetData>
    <row r="1" spans="1:5" x14ac:dyDescent="0.25">
      <c r="A1" s="2" t="s">
        <v>9</v>
      </c>
    </row>
    <row r="2" spans="1:5" x14ac:dyDescent="0.25">
      <c r="A2" s="54" t="s">
        <v>38</v>
      </c>
    </row>
    <row r="3" spans="1:5" x14ac:dyDescent="0.25">
      <c r="B3" t="s">
        <v>39</v>
      </c>
    </row>
    <row r="4" spans="1:5" x14ac:dyDescent="0.25">
      <c r="A4" s="53" t="s">
        <v>33</v>
      </c>
    </row>
    <row r="5" spans="1:5" x14ac:dyDescent="0.25">
      <c r="B5" t="s">
        <v>34</v>
      </c>
    </row>
    <row r="6" spans="1:5" x14ac:dyDescent="0.25">
      <c r="B6" t="s">
        <v>101</v>
      </c>
    </row>
    <row r="7" spans="1:5" x14ac:dyDescent="0.25">
      <c r="B7" t="s">
        <v>7</v>
      </c>
    </row>
    <row r="8" spans="1:5" x14ac:dyDescent="0.25">
      <c r="B8" t="s">
        <v>8</v>
      </c>
    </row>
    <row r="9" spans="1:5" x14ac:dyDescent="0.25">
      <c r="A9" s="51" t="s">
        <v>83</v>
      </c>
    </row>
    <row r="10" spans="1:5" x14ac:dyDescent="0.25">
      <c r="B10" t="s">
        <v>35</v>
      </c>
    </row>
    <row r="11" spans="1:5" x14ac:dyDescent="0.25">
      <c r="A11" s="80" t="s">
        <v>89</v>
      </c>
    </row>
    <row r="12" spans="1:5" x14ac:dyDescent="0.25">
      <c r="B12" t="s">
        <v>91</v>
      </c>
    </row>
    <row r="14" spans="1:5" x14ac:dyDescent="0.25">
      <c r="A14" s="50" t="s">
        <v>82</v>
      </c>
    </row>
    <row r="15" spans="1:5" ht="105" x14ac:dyDescent="0.25">
      <c r="A15" s="49" t="s">
        <v>2</v>
      </c>
      <c r="B15" s="4" t="s">
        <v>122</v>
      </c>
      <c r="E15" s="55"/>
    </row>
    <row r="16" spans="1:5" ht="105" customHeight="1" x14ac:dyDescent="0.25">
      <c r="A16" s="49" t="s">
        <v>3</v>
      </c>
      <c r="B16" s="81" t="s">
        <v>134</v>
      </c>
    </row>
    <row r="17" spans="1:2" ht="45" x14ac:dyDescent="0.25">
      <c r="A17" s="49" t="s">
        <v>4</v>
      </c>
      <c r="B17" s="81" t="s">
        <v>120</v>
      </c>
    </row>
    <row r="18" spans="1:2" ht="29.1" customHeight="1" x14ac:dyDescent="0.25">
      <c r="A18" s="3" t="s">
        <v>5</v>
      </c>
      <c r="B18" s="4" t="s">
        <v>81</v>
      </c>
    </row>
    <row r="19" spans="1:2" ht="90" x14ac:dyDescent="0.25">
      <c r="A19" s="49" t="s">
        <v>6</v>
      </c>
      <c r="B19" s="4" t="s">
        <v>121</v>
      </c>
    </row>
    <row r="21" spans="1:2" x14ac:dyDescent="0.25">
      <c r="A21" s="2" t="s">
        <v>10</v>
      </c>
    </row>
    <row r="22" spans="1:2" x14ac:dyDescent="0.25">
      <c r="A22" t="s">
        <v>0</v>
      </c>
    </row>
    <row r="23" spans="1:2" x14ac:dyDescent="0.25">
      <c r="A23" t="s">
        <v>1</v>
      </c>
    </row>
    <row r="24" spans="1:2" x14ac:dyDescent="0.25">
      <c r="A24" t="s">
        <v>99</v>
      </c>
    </row>
    <row r="25" spans="1:2" x14ac:dyDescent="0.25">
      <c r="A25" t="s">
        <v>100</v>
      </c>
    </row>
    <row r="26" spans="1:2" x14ac:dyDescent="0.25">
      <c r="A26" t="s">
        <v>111</v>
      </c>
    </row>
    <row r="27" spans="1:2" x14ac:dyDescent="0.25">
      <c r="A27" t="s">
        <v>112</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28"/>
  <sheetViews>
    <sheetView workbookViewId="0">
      <selection activeCell="G7" sqref="G7"/>
    </sheetView>
  </sheetViews>
  <sheetFormatPr defaultRowHeight="15" x14ac:dyDescent="0.25"/>
  <cols>
    <col min="1" max="1" width="10.42578125" customWidth="1"/>
    <col min="2" max="3" width="12.5703125" customWidth="1"/>
    <col min="4" max="5" width="13.42578125" customWidth="1"/>
    <col min="6" max="6" width="10" customWidth="1"/>
    <col min="7" max="7" width="13.42578125" customWidth="1"/>
    <col min="8" max="8" width="11.5703125" customWidth="1"/>
    <col min="9" max="9" width="13.5703125" customWidth="1"/>
    <col min="10" max="10" width="11.5703125" customWidth="1"/>
    <col min="11" max="11" width="13.42578125" customWidth="1"/>
    <col min="13" max="13" width="11" customWidth="1"/>
    <col min="14" max="14" width="12" customWidth="1"/>
    <col min="17" max="17" width="15.5703125" customWidth="1"/>
    <col min="18" max="18" width="10.5703125" customWidth="1"/>
    <col min="19" max="19" width="22.42578125" customWidth="1"/>
    <col min="20" max="20" width="14.5703125" customWidth="1"/>
    <col min="21" max="21" width="14.42578125" customWidth="1"/>
    <col min="22" max="22" width="10.42578125" bestFit="1" customWidth="1"/>
  </cols>
  <sheetData>
    <row r="1" spans="1:22" ht="15.75" x14ac:dyDescent="0.25">
      <c r="A1" s="58" t="s">
        <v>40</v>
      </c>
    </row>
    <row r="3" spans="1:22" x14ac:dyDescent="0.25">
      <c r="A3" s="133" t="s">
        <v>75</v>
      </c>
      <c r="B3" s="137" t="s">
        <v>41</v>
      </c>
      <c r="C3" s="141"/>
      <c r="D3" s="141"/>
      <c r="E3" s="141"/>
      <c r="F3" s="141"/>
      <c r="G3" s="141"/>
      <c r="H3" s="138"/>
    </row>
    <row r="4" spans="1:22" ht="75" customHeight="1" x14ac:dyDescent="0.25">
      <c r="A4" s="134"/>
      <c r="B4" s="20" t="s">
        <v>36</v>
      </c>
      <c r="C4" s="17" t="s">
        <v>66</v>
      </c>
      <c r="D4" s="17" t="s">
        <v>42</v>
      </c>
      <c r="E4" s="98" t="s">
        <v>108</v>
      </c>
      <c r="F4" s="17" t="s">
        <v>109</v>
      </c>
      <c r="G4" s="98" t="s">
        <v>67</v>
      </c>
      <c r="H4" s="17" t="s">
        <v>43</v>
      </c>
    </row>
    <row r="5" spans="1:22" ht="30" x14ac:dyDescent="0.25">
      <c r="A5" s="56" t="s">
        <v>31</v>
      </c>
      <c r="B5" s="63">
        <v>271</v>
      </c>
      <c r="C5" s="34">
        <f>'2_3_panta_izņēmumi'!B70</f>
        <v>68</v>
      </c>
      <c r="D5" s="48">
        <f>C5/B5</f>
        <v>0.25092250922509224</v>
      </c>
      <c r="E5" s="18">
        <f>'2_4_panta_iznemumi'!B32</f>
        <v>5</v>
      </c>
      <c r="F5" s="48">
        <f>E5/B5</f>
        <v>1.8450184501845018E-2</v>
      </c>
      <c r="G5" s="34">
        <f>'2_5_panta_izņēmumi'!B64</f>
        <v>74</v>
      </c>
      <c r="H5" s="48">
        <f>G5/B5</f>
        <v>0.27306273062730629</v>
      </c>
    </row>
    <row r="6" spans="1:22" ht="30" x14ac:dyDescent="0.25">
      <c r="A6" s="56" t="s">
        <v>32</v>
      </c>
      <c r="B6" s="62">
        <v>885</v>
      </c>
      <c r="C6" s="34">
        <f>'2_3_panta_izņēmumi'!B71</f>
        <v>42</v>
      </c>
      <c r="D6" s="48">
        <f t="shared" ref="D6:D7" si="0">C6/B6</f>
        <v>4.7457627118644069E-2</v>
      </c>
      <c r="E6" s="18">
        <f>'2_4_panta_iznemumi'!B33</f>
        <v>7</v>
      </c>
      <c r="F6" s="48">
        <f>E6/B6</f>
        <v>7.9096045197740109E-3</v>
      </c>
      <c r="G6" s="18">
        <f>'2_5_panta_izņēmumi'!B65</f>
        <v>104</v>
      </c>
      <c r="H6" s="48">
        <f>G6/B6</f>
        <v>0.11751412429378531</v>
      </c>
    </row>
    <row r="7" spans="1:22" x14ac:dyDescent="0.25">
      <c r="A7" s="57" t="s">
        <v>36</v>
      </c>
      <c r="B7" s="22">
        <f>SUM(B5:B6)</f>
        <v>1156</v>
      </c>
      <c r="C7" s="72">
        <f>SUM(C5:C6)</f>
        <v>110</v>
      </c>
      <c r="D7" s="48">
        <f t="shared" si="0"/>
        <v>9.5155709342560554E-2</v>
      </c>
      <c r="E7" s="122">
        <f>SUM(E5:E6)</f>
        <v>12</v>
      </c>
      <c r="F7" s="48">
        <f>E7/B7</f>
        <v>1.0380622837370242E-2</v>
      </c>
      <c r="G7" s="122">
        <f>SUM(G5:G6)</f>
        <v>178</v>
      </c>
      <c r="H7" s="48">
        <f>G7/B7</f>
        <v>0.15397923875432526</v>
      </c>
    </row>
    <row r="12" spans="1:22" ht="15.75" x14ac:dyDescent="0.25">
      <c r="A12" s="58" t="s">
        <v>52</v>
      </c>
    </row>
    <row r="13" spans="1:22" ht="15.75" x14ac:dyDescent="0.25">
      <c r="A13" s="1"/>
    </row>
    <row r="14" spans="1:22" x14ac:dyDescent="0.25">
      <c r="A14" s="139" t="s">
        <v>75</v>
      </c>
      <c r="B14" s="135" t="s">
        <v>68</v>
      </c>
      <c r="C14" s="136"/>
      <c r="D14" s="135" t="s">
        <v>110</v>
      </c>
      <c r="E14" s="136"/>
      <c r="F14" s="137" t="s">
        <v>69</v>
      </c>
      <c r="G14" s="138"/>
      <c r="H14" s="137" t="s">
        <v>36</v>
      </c>
      <c r="I14" s="138"/>
    </row>
    <row r="15" spans="1:22" ht="90" x14ac:dyDescent="0.25">
      <c r="A15" s="140"/>
      <c r="B15" s="17" t="s">
        <v>11</v>
      </c>
      <c r="C15" s="17" t="s">
        <v>12</v>
      </c>
      <c r="D15" s="17" t="s">
        <v>11</v>
      </c>
      <c r="E15" s="17" t="s">
        <v>12</v>
      </c>
      <c r="F15" s="17" t="s">
        <v>11</v>
      </c>
      <c r="G15" s="17" t="s">
        <v>12</v>
      </c>
      <c r="H15" s="17" t="s">
        <v>11</v>
      </c>
      <c r="I15" s="17" t="s">
        <v>12</v>
      </c>
      <c r="S15" s="17"/>
      <c r="T15" s="17" t="s">
        <v>68</v>
      </c>
      <c r="U15" s="18" t="s">
        <v>110</v>
      </c>
      <c r="V15" s="18" t="s">
        <v>69</v>
      </c>
    </row>
    <row r="16" spans="1:22" ht="30" customHeight="1" x14ac:dyDescent="0.25">
      <c r="A16" s="21" t="s">
        <v>31</v>
      </c>
      <c r="B16" s="34">
        <f>'2_3_panta_izņēmumi'!B56</f>
        <v>412</v>
      </c>
      <c r="C16" s="44">
        <f>'2_3_panta_izņēmumi'!C56</f>
        <v>148930306</v>
      </c>
      <c r="D16" s="34">
        <f>'2_4_panta_iznemumi'!P21</f>
        <v>14</v>
      </c>
      <c r="E16" s="44">
        <f>'2_4_panta_iznemumi'!Q21</f>
        <v>118058987</v>
      </c>
      <c r="F16" s="35">
        <f>'2_5_panta_izņēmumi'!R53</f>
        <v>7612</v>
      </c>
      <c r="G16" s="35">
        <f>'2_5_panta_izņēmumi'!S53</f>
        <v>19360582</v>
      </c>
      <c r="H16" s="35">
        <f>B16+D16+F16</f>
        <v>8038</v>
      </c>
      <c r="I16" s="35">
        <f>C16+E16+G16</f>
        <v>286349875</v>
      </c>
      <c r="S16" s="4" t="s">
        <v>11</v>
      </c>
      <c r="T16" s="18">
        <f>B18</f>
        <v>673</v>
      </c>
      <c r="U16" s="18">
        <f>D18</f>
        <v>43</v>
      </c>
      <c r="V16" s="35">
        <f>F18</f>
        <v>11415</v>
      </c>
    </row>
    <row r="17" spans="1:22" ht="30" customHeight="1" x14ac:dyDescent="0.25">
      <c r="A17" s="21" t="s">
        <v>32</v>
      </c>
      <c r="B17" s="44">
        <f>'2_3_panta_izņēmumi'!D56</f>
        <v>261</v>
      </c>
      <c r="C17" s="44">
        <f>'2_3_panta_izņēmumi'!E56</f>
        <v>13541735</v>
      </c>
      <c r="D17" s="44">
        <f>'2_4_panta_iznemumi'!P22</f>
        <v>29</v>
      </c>
      <c r="E17" s="44">
        <f>'2_4_panta_iznemumi'!Q22</f>
        <v>1799546</v>
      </c>
      <c r="F17" s="35">
        <f>'2_5_panta_izņēmumi'!R54</f>
        <v>3803</v>
      </c>
      <c r="G17" s="35">
        <f>'2_5_panta_izņēmumi'!S54</f>
        <v>13879516</v>
      </c>
      <c r="H17" s="35">
        <f t="shared" ref="H17:H18" si="1">B17+D17+F17</f>
        <v>4093</v>
      </c>
      <c r="I17" s="35">
        <f>C17+E17+G17</f>
        <v>29220797</v>
      </c>
      <c r="S17" s="17" t="s">
        <v>12</v>
      </c>
      <c r="T17" s="35">
        <f>C18</f>
        <v>162472041</v>
      </c>
      <c r="U17" s="35">
        <f>E18</f>
        <v>119858533</v>
      </c>
      <c r="V17" s="35">
        <f>G18</f>
        <v>33240098</v>
      </c>
    </row>
    <row r="18" spans="1:22" x14ac:dyDescent="0.25">
      <c r="A18" s="19" t="s">
        <v>36</v>
      </c>
      <c r="B18" s="72">
        <f>SUM(B16:B17)</f>
        <v>673</v>
      </c>
      <c r="C18" s="73">
        <f>C16+C17</f>
        <v>162472041</v>
      </c>
      <c r="D18" s="72">
        <f>SUM(D16:D17)</f>
        <v>43</v>
      </c>
      <c r="E18" s="73">
        <f>E16+E17</f>
        <v>119858533</v>
      </c>
      <c r="F18" s="128">
        <f>SUM(F16:F17)</f>
        <v>11415</v>
      </c>
      <c r="G18" s="128">
        <f>G16+G17</f>
        <v>33240098</v>
      </c>
      <c r="H18" s="73">
        <f t="shared" si="1"/>
        <v>12131</v>
      </c>
      <c r="I18" s="73">
        <f>I16+I17</f>
        <v>315570672</v>
      </c>
    </row>
    <row r="20" spans="1:22" x14ac:dyDescent="0.25">
      <c r="B20" s="5"/>
      <c r="C20" s="5"/>
      <c r="E20" s="5"/>
    </row>
    <row r="23" spans="1:22" ht="15.75" x14ac:dyDescent="0.25">
      <c r="A23" s="58" t="s">
        <v>127</v>
      </c>
    </row>
    <row r="25" spans="1:22" ht="105" customHeight="1" x14ac:dyDescent="0.25">
      <c r="A25" s="18" t="s">
        <v>75</v>
      </c>
      <c r="B25" s="17" t="s">
        <v>92</v>
      </c>
      <c r="C25" s="17" t="s">
        <v>93</v>
      </c>
    </row>
    <row r="26" spans="1:22" ht="30" x14ac:dyDescent="0.25">
      <c r="A26" s="17" t="s">
        <v>31</v>
      </c>
      <c r="B26" s="37">
        <f>'3_fakt_izmaksas_un_dinamika'!B4</f>
        <v>2345615612</v>
      </c>
      <c r="C26" s="37">
        <f>'3_fakt_izmaksas_un_dinamika'!D4</f>
        <v>92052939</v>
      </c>
    </row>
    <row r="27" spans="1:22" ht="30" x14ac:dyDescent="0.25">
      <c r="A27" s="17" t="s">
        <v>32</v>
      </c>
      <c r="B27" s="37">
        <f>'3_fakt_izmaksas_un_dinamika'!B5</f>
        <v>1486051872</v>
      </c>
      <c r="C27" s="37">
        <f>'3_fakt_izmaksas_un_dinamika'!D5</f>
        <v>38161012</v>
      </c>
    </row>
    <row r="28" spans="1:22" x14ac:dyDescent="0.25">
      <c r="A28" s="22" t="s">
        <v>36</v>
      </c>
      <c r="B28" s="71">
        <f>SUM(B26:B27)</f>
        <v>3831667484</v>
      </c>
      <c r="C28" s="71">
        <f>SUM(C26:C27)</f>
        <v>130213951</v>
      </c>
    </row>
  </sheetData>
  <mergeCells count="7">
    <mergeCell ref="A3:A4"/>
    <mergeCell ref="B14:C14"/>
    <mergeCell ref="F14:G14"/>
    <mergeCell ref="H14:I14"/>
    <mergeCell ref="A14:A15"/>
    <mergeCell ref="B3:H3"/>
    <mergeCell ref="D14:E14"/>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72"/>
  <sheetViews>
    <sheetView workbookViewId="0">
      <selection activeCell="E56" sqref="E56"/>
    </sheetView>
  </sheetViews>
  <sheetFormatPr defaultRowHeight="15" x14ac:dyDescent="0.25"/>
  <cols>
    <col min="1" max="1" width="16" customWidth="1"/>
    <col min="2" max="2" width="10.5703125" customWidth="1"/>
    <col min="3" max="3" width="14" customWidth="1"/>
    <col min="4" max="4" width="12" customWidth="1"/>
    <col min="5" max="5" width="10.5703125" customWidth="1"/>
    <col min="7" max="7" width="10.85546875" bestFit="1" customWidth="1"/>
    <col min="12" max="12" width="10.5703125" customWidth="1"/>
    <col min="14" max="14" width="10.5703125" customWidth="1"/>
    <col min="15" max="15" width="12.42578125" customWidth="1"/>
    <col min="16" max="16" width="10.85546875" customWidth="1"/>
    <col min="17" max="17" width="13.28515625" customWidth="1"/>
  </cols>
  <sheetData>
    <row r="1" spans="1:5" ht="15.75" x14ac:dyDescent="0.25">
      <c r="A1" s="1" t="s">
        <v>70</v>
      </c>
    </row>
    <row r="3" spans="1:5" ht="82.9" customHeight="1" x14ac:dyDescent="0.25">
      <c r="A3" s="82" t="s">
        <v>94</v>
      </c>
      <c r="B3" s="82" t="s">
        <v>44</v>
      </c>
      <c r="C3" s="82" t="s">
        <v>30</v>
      </c>
      <c r="D3" s="82" t="s">
        <v>12</v>
      </c>
      <c r="E3" s="82" t="s">
        <v>30</v>
      </c>
    </row>
    <row r="4" spans="1:5" ht="15" customHeight="1" x14ac:dyDescent="0.25">
      <c r="A4" s="23" t="s">
        <v>45</v>
      </c>
      <c r="B4" s="27">
        <f>B33+D33</f>
        <v>395</v>
      </c>
      <c r="C4" s="28">
        <f t="shared" ref="C4:C27" si="0">B4/$B$27</f>
        <v>0.58692421991084698</v>
      </c>
      <c r="D4" s="24">
        <f>C33+E33</f>
        <v>72530701</v>
      </c>
      <c r="E4" s="29">
        <f t="shared" ref="E4:E27" si="1">D4/$D$27</f>
        <v>0.44641958427788814</v>
      </c>
    </row>
    <row r="5" spans="1:5" ht="15" customHeight="1" x14ac:dyDescent="0.25">
      <c r="A5" s="23" t="s">
        <v>46</v>
      </c>
      <c r="B5" s="27">
        <f t="shared" ref="B5:B12" si="2">B34+D34</f>
        <v>100</v>
      </c>
      <c r="C5" s="28">
        <f t="shared" si="0"/>
        <v>0.14858841010401189</v>
      </c>
      <c r="D5" s="24">
        <f t="shared" ref="D5:D26" si="3">C34+E34</f>
        <v>582340</v>
      </c>
      <c r="E5" s="29">
        <f t="shared" si="1"/>
        <v>3.5842474583057649E-3</v>
      </c>
    </row>
    <row r="6" spans="1:5" ht="15" customHeight="1" x14ac:dyDescent="0.25">
      <c r="A6" s="23" t="s">
        <v>47</v>
      </c>
      <c r="B6" s="27">
        <f t="shared" si="2"/>
        <v>1</v>
      </c>
      <c r="C6" s="28">
        <f t="shared" si="0"/>
        <v>1.4858841010401188E-3</v>
      </c>
      <c r="D6" s="24">
        <f t="shared" si="3"/>
        <v>8201</v>
      </c>
      <c r="E6" s="29">
        <f t="shared" si="1"/>
        <v>5.0476377040157941E-5</v>
      </c>
    </row>
    <row r="7" spans="1:5" ht="15" customHeight="1" x14ac:dyDescent="0.25">
      <c r="A7" s="23" t="s">
        <v>48</v>
      </c>
      <c r="B7" s="27">
        <f>B36+D36</f>
        <v>3</v>
      </c>
      <c r="C7" s="28">
        <f t="shared" si="0"/>
        <v>4.4576523031203564E-3</v>
      </c>
      <c r="D7" s="24">
        <f t="shared" si="3"/>
        <v>780</v>
      </c>
      <c r="E7" s="29">
        <f t="shared" si="1"/>
        <v>4.8008260079652718E-6</v>
      </c>
    </row>
    <row r="8" spans="1:5" ht="15" customHeight="1" x14ac:dyDescent="0.25">
      <c r="A8" s="23" t="s">
        <v>58</v>
      </c>
      <c r="B8" s="27">
        <f t="shared" si="2"/>
        <v>1</v>
      </c>
      <c r="C8" s="28">
        <f t="shared" si="0"/>
        <v>1.4858841010401188E-3</v>
      </c>
      <c r="D8" s="24">
        <f t="shared" si="3"/>
        <v>38478</v>
      </c>
      <c r="E8" s="29">
        <f t="shared" si="1"/>
        <v>2.3682843991600991E-4</v>
      </c>
    </row>
    <row r="9" spans="1:5" ht="15" customHeight="1" x14ac:dyDescent="0.25">
      <c r="A9" s="23" t="s">
        <v>49</v>
      </c>
      <c r="B9" s="27">
        <f t="shared" si="2"/>
        <v>2</v>
      </c>
      <c r="C9" s="28">
        <f t="shared" si="0"/>
        <v>2.9717682020802376E-3</v>
      </c>
      <c r="D9" s="24">
        <f t="shared" si="3"/>
        <v>12519</v>
      </c>
      <c r="E9" s="29">
        <f t="shared" si="1"/>
        <v>7.7053257427842615E-5</v>
      </c>
    </row>
    <row r="10" spans="1:5" ht="15" customHeight="1" x14ac:dyDescent="0.25">
      <c r="A10" s="23" t="s">
        <v>50</v>
      </c>
      <c r="B10" s="27">
        <f>B39+D39</f>
        <v>10</v>
      </c>
      <c r="C10" s="28">
        <f t="shared" si="0"/>
        <v>1.4858841010401188E-2</v>
      </c>
      <c r="D10" s="24">
        <f t="shared" si="3"/>
        <v>55805651</v>
      </c>
      <c r="E10" s="29">
        <f t="shared" si="1"/>
        <v>0.34347848809260667</v>
      </c>
    </row>
    <row r="11" spans="1:5" ht="15" customHeight="1" x14ac:dyDescent="0.25">
      <c r="A11" s="23" t="s">
        <v>51</v>
      </c>
      <c r="B11" s="27">
        <f t="shared" si="2"/>
        <v>0</v>
      </c>
      <c r="C11" s="28">
        <f t="shared" si="0"/>
        <v>0</v>
      </c>
      <c r="D11" s="24">
        <f t="shared" si="3"/>
        <v>0</v>
      </c>
      <c r="E11" s="29">
        <f t="shared" si="1"/>
        <v>0</v>
      </c>
    </row>
    <row r="12" spans="1:5" ht="15" customHeight="1" x14ac:dyDescent="0.25">
      <c r="A12" s="23" t="s">
        <v>59</v>
      </c>
      <c r="B12" s="27">
        <f t="shared" si="2"/>
        <v>0</v>
      </c>
      <c r="C12" s="28">
        <f t="shared" si="0"/>
        <v>0</v>
      </c>
      <c r="D12" s="24">
        <f t="shared" si="3"/>
        <v>0</v>
      </c>
      <c r="E12" s="29">
        <f t="shared" si="1"/>
        <v>0</v>
      </c>
    </row>
    <row r="13" spans="1:5" ht="15" customHeight="1" x14ac:dyDescent="0.25">
      <c r="A13" s="23" t="s">
        <v>53</v>
      </c>
      <c r="B13" s="27">
        <f>B42+D42</f>
        <v>38</v>
      </c>
      <c r="C13" s="28">
        <f t="shared" si="0"/>
        <v>5.6463595839524518E-2</v>
      </c>
      <c r="D13" s="24">
        <f t="shared" si="3"/>
        <v>1118115</v>
      </c>
      <c r="E13" s="29">
        <f t="shared" si="1"/>
        <v>6.8818917588411412E-3</v>
      </c>
    </row>
    <row r="14" spans="1:5" ht="15" customHeight="1" x14ac:dyDescent="0.25">
      <c r="A14" s="23" t="s">
        <v>54</v>
      </c>
      <c r="B14" s="27">
        <f>B43+D43</f>
        <v>27</v>
      </c>
      <c r="C14" s="28">
        <f t="shared" si="0"/>
        <v>4.0118870728083213E-2</v>
      </c>
      <c r="D14" s="24">
        <f t="shared" si="3"/>
        <v>7365736</v>
      </c>
      <c r="E14" s="29">
        <f t="shared" si="1"/>
        <v>4.5335406354623194E-2</v>
      </c>
    </row>
    <row r="15" spans="1:5" ht="15" customHeight="1" x14ac:dyDescent="0.25">
      <c r="A15" s="23" t="s">
        <v>55</v>
      </c>
      <c r="B15" s="27">
        <f t="shared" ref="B15:B16" si="4">B44+D44</f>
        <v>4</v>
      </c>
      <c r="C15" s="28">
        <f t="shared" si="0"/>
        <v>5.9435364041604752E-3</v>
      </c>
      <c r="D15" s="24">
        <f t="shared" si="3"/>
        <v>400999</v>
      </c>
      <c r="E15" s="29">
        <f t="shared" si="1"/>
        <v>2.4681108056000848E-3</v>
      </c>
    </row>
    <row r="16" spans="1:5" ht="15" customHeight="1" x14ac:dyDescent="0.25">
      <c r="A16" s="23" t="s">
        <v>56</v>
      </c>
      <c r="B16" s="27">
        <f t="shared" si="4"/>
        <v>12</v>
      </c>
      <c r="C16" s="28">
        <f t="shared" si="0"/>
        <v>1.7830609212481426E-2</v>
      </c>
      <c r="D16" s="24">
        <f t="shared" si="3"/>
        <v>19731</v>
      </c>
      <c r="E16" s="29">
        <f t="shared" si="1"/>
        <v>1.2144243328610613E-4</v>
      </c>
    </row>
    <row r="17" spans="1:7" ht="15" customHeight="1" x14ac:dyDescent="0.25">
      <c r="A17" s="23" t="s">
        <v>123</v>
      </c>
      <c r="B17" s="27">
        <f>B46+D46</f>
        <v>0</v>
      </c>
      <c r="C17" s="28">
        <f t="shared" si="0"/>
        <v>0</v>
      </c>
      <c r="D17" s="24">
        <f t="shared" si="3"/>
        <v>0</v>
      </c>
      <c r="E17" s="29">
        <f t="shared" si="1"/>
        <v>0</v>
      </c>
    </row>
    <row r="18" spans="1:7" ht="15" customHeight="1" x14ac:dyDescent="0.25">
      <c r="A18" s="123" t="s">
        <v>60</v>
      </c>
      <c r="B18" s="110">
        <f t="shared" ref="B18:B22" si="5">B47+D47</f>
        <v>44</v>
      </c>
      <c r="C18" s="28">
        <f t="shared" si="0"/>
        <v>6.5378900445765234E-2</v>
      </c>
      <c r="D18" s="110">
        <f t="shared" si="3"/>
        <v>2097606</v>
      </c>
      <c r="E18" s="29">
        <f t="shared" si="1"/>
        <v>1.2910565947774361E-2</v>
      </c>
    </row>
    <row r="19" spans="1:7" ht="15" customHeight="1" x14ac:dyDescent="0.25">
      <c r="A19" s="23" t="s">
        <v>61</v>
      </c>
      <c r="B19" s="27">
        <f t="shared" si="5"/>
        <v>0</v>
      </c>
      <c r="C19" s="28">
        <f t="shared" si="0"/>
        <v>0</v>
      </c>
      <c r="D19" s="24">
        <f t="shared" si="3"/>
        <v>0</v>
      </c>
      <c r="E19" s="29">
        <f t="shared" si="1"/>
        <v>0</v>
      </c>
    </row>
    <row r="20" spans="1:7" ht="15" customHeight="1" x14ac:dyDescent="0.25">
      <c r="A20" s="23" t="s">
        <v>62</v>
      </c>
      <c r="B20" s="27">
        <f>B49+D49</f>
        <v>0</v>
      </c>
      <c r="C20" s="28">
        <f t="shared" si="0"/>
        <v>0</v>
      </c>
      <c r="D20" s="24">
        <f t="shared" si="3"/>
        <v>0</v>
      </c>
      <c r="E20" s="29">
        <f t="shared" si="1"/>
        <v>0</v>
      </c>
      <c r="F20" s="5"/>
      <c r="G20" s="5"/>
    </row>
    <row r="21" spans="1:7" ht="15" customHeight="1" x14ac:dyDescent="0.25">
      <c r="A21" s="23" t="s">
        <v>124</v>
      </c>
      <c r="B21" s="27">
        <f t="shared" si="5"/>
        <v>0</v>
      </c>
      <c r="C21" s="28">
        <f t="shared" si="0"/>
        <v>0</v>
      </c>
      <c r="D21" s="24">
        <f t="shared" si="3"/>
        <v>0</v>
      </c>
      <c r="E21" s="29">
        <f t="shared" si="1"/>
        <v>0</v>
      </c>
    </row>
    <row r="22" spans="1:7" ht="15" customHeight="1" x14ac:dyDescent="0.25">
      <c r="A22" s="23" t="s">
        <v>57</v>
      </c>
      <c r="B22" s="27">
        <f t="shared" si="5"/>
        <v>0</v>
      </c>
      <c r="C22" s="28">
        <f t="shared" si="0"/>
        <v>0</v>
      </c>
      <c r="D22" s="24">
        <f t="shared" si="3"/>
        <v>0</v>
      </c>
      <c r="E22" s="29">
        <f t="shared" si="1"/>
        <v>0</v>
      </c>
    </row>
    <row r="23" spans="1:7" ht="15" customHeight="1" x14ac:dyDescent="0.25">
      <c r="A23" s="23" t="s">
        <v>63</v>
      </c>
      <c r="B23" s="27">
        <f>B52+D52</f>
        <v>0</v>
      </c>
      <c r="C23" s="28">
        <f t="shared" si="0"/>
        <v>0</v>
      </c>
      <c r="D23" s="24">
        <f t="shared" si="3"/>
        <v>0</v>
      </c>
      <c r="E23" s="29">
        <f t="shared" si="1"/>
        <v>0</v>
      </c>
    </row>
    <row r="24" spans="1:7" ht="15" customHeight="1" x14ac:dyDescent="0.25">
      <c r="A24" s="23" t="s">
        <v>64</v>
      </c>
      <c r="B24" s="27">
        <f>B53+D53</f>
        <v>0</v>
      </c>
      <c r="C24" s="28">
        <f t="shared" si="0"/>
        <v>0</v>
      </c>
      <c r="D24" s="24">
        <f t="shared" si="3"/>
        <v>0</v>
      </c>
      <c r="E24" s="29">
        <f t="shared" si="1"/>
        <v>0</v>
      </c>
    </row>
    <row r="25" spans="1:7" ht="15" customHeight="1" x14ac:dyDescent="0.25">
      <c r="A25" s="23" t="s">
        <v>65</v>
      </c>
      <c r="B25" s="27">
        <f t="shared" ref="B25:B26" si="6">B54+D54</f>
        <v>0</v>
      </c>
      <c r="C25" s="28">
        <f t="shared" si="0"/>
        <v>0</v>
      </c>
      <c r="D25" s="24">
        <f t="shared" si="3"/>
        <v>0</v>
      </c>
      <c r="E25" s="29">
        <f t="shared" si="1"/>
        <v>0</v>
      </c>
    </row>
    <row r="26" spans="1:7" ht="15" customHeight="1" x14ac:dyDescent="0.25">
      <c r="A26" s="23" t="s">
        <v>119</v>
      </c>
      <c r="B26" s="27">
        <f t="shared" si="6"/>
        <v>36</v>
      </c>
      <c r="C26" s="103">
        <f t="shared" si="0"/>
        <v>5.3491827637444277E-2</v>
      </c>
      <c r="D26" s="24">
        <f t="shared" si="3"/>
        <v>22491184</v>
      </c>
      <c r="E26" s="29">
        <f t="shared" si="1"/>
        <v>0.13843110397068256</v>
      </c>
    </row>
    <row r="27" spans="1:7" ht="15" customHeight="1" x14ac:dyDescent="0.25">
      <c r="A27" s="25" t="s">
        <v>17</v>
      </c>
      <c r="B27" s="99">
        <f>SUM(B4:B26)</f>
        <v>673</v>
      </c>
      <c r="C27" s="32">
        <f t="shared" si="0"/>
        <v>1</v>
      </c>
      <c r="D27" s="26">
        <f>SUM(D4:D26)</f>
        <v>162472041</v>
      </c>
      <c r="E27" s="33">
        <f t="shared" si="1"/>
        <v>1</v>
      </c>
      <c r="G27" s="5"/>
    </row>
    <row r="29" spans="1:7" ht="15.75" x14ac:dyDescent="0.25">
      <c r="A29" s="1" t="s">
        <v>114</v>
      </c>
    </row>
    <row r="31" spans="1:7" x14ac:dyDescent="0.25">
      <c r="A31" s="142" t="s">
        <v>94</v>
      </c>
      <c r="B31" s="144" t="s">
        <v>31</v>
      </c>
      <c r="C31" s="145"/>
      <c r="D31" s="146" t="s">
        <v>32</v>
      </c>
      <c r="E31" s="147"/>
    </row>
    <row r="32" spans="1:7" ht="90" x14ac:dyDescent="0.25">
      <c r="A32" s="143"/>
      <c r="B32" s="83" t="s">
        <v>44</v>
      </c>
      <c r="C32" s="82" t="s">
        <v>12</v>
      </c>
      <c r="D32" s="83" t="s">
        <v>44</v>
      </c>
      <c r="E32" s="82" t="s">
        <v>12</v>
      </c>
    </row>
    <row r="33" spans="1:5" x14ac:dyDescent="0.25">
      <c r="A33" s="23" t="s">
        <v>45</v>
      </c>
      <c r="B33" s="17">
        <v>246</v>
      </c>
      <c r="C33" s="104">
        <v>68162988</v>
      </c>
      <c r="D33" s="24">
        <v>149</v>
      </c>
      <c r="E33" s="105">
        <v>4367713</v>
      </c>
    </row>
    <row r="34" spans="1:5" x14ac:dyDescent="0.25">
      <c r="A34" s="23" t="s">
        <v>46</v>
      </c>
      <c r="B34" s="17">
        <v>71</v>
      </c>
      <c r="C34" s="104">
        <v>444375</v>
      </c>
      <c r="D34" s="24">
        <v>29</v>
      </c>
      <c r="E34" s="105">
        <v>137965</v>
      </c>
    </row>
    <row r="35" spans="1:5" x14ac:dyDescent="0.25">
      <c r="A35" s="23" t="s">
        <v>47</v>
      </c>
      <c r="B35" s="17">
        <v>0</v>
      </c>
      <c r="C35" s="106">
        <v>0</v>
      </c>
      <c r="D35" s="24">
        <v>1</v>
      </c>
      <c r="E35" s="105">
        <v>8201</v>
      </c>
    </row>
    <row r="36" spans="1:5" x14ac:dyDescent="0.25">
      <c r="A36" s="23" t="s">
        <v>48</v>
      </c>
      <c r="B36" s="17">
        <v>1</v>
      </c>
      <c r="C36" s="106">
        <v>473</v>
      </c>
      <c r="D36" s="24">
        <v>2</v>
      </c>
      <c r="E36" s="107">
        <v>307</v>
      </c>
    </row>
    <row r="37" spans="1:5" x14ac:dyDescent="0.25">
      <c r="A37" s="23" t="s">
        <v>58</v>
      </c>
      <c r="B37" s="17">
        <v>0</v>
      </c>
      <c r="C37" s="106">
        <v>0</v>
      </c>
      <c r="D37" s="24">
        <v>1</v>
      </c>
      <c r="E37" s="108">
        <v>38478</v>
      </c>
    </row>
    <row r="38" spans="1:5" x14ac:dyDescent="0.25">
      <c r="A38" s="23" t="s">
        <v>49</v>
      </c>
      <c r="B38" s="17">
        <v>2</v>
      </c>
      <c r="C38" s="104">
        <v>12519</v>
      </c>
      <c r="D38" s="24">
        <v>0</v>
      </c>
      <c r="E38" s="108">
        <v>0</v>
      </c>
    </row>
    <row r="39" spans="1:5" x14ac:dyDescent="0.25">
      <c r="A39" s="23" t="s">
        <v>50</v>
      </c>
      <c r="B39" s="17">
        <v>5</v>
      </c>
      <c r="C39" s="104">
        <v>49367525</v>
      </c>
      <c r="D39" s="24">
        <v>5</v>
      </c>
      <c r="E39" s="105">
        <v>6438126</v>
      </c>
    </row>
    <row r="40" spans="1:5" ht="30" x14ac:dyDescent="0.25">
      <c r="A40" s="23" t="s">
        <v>51</v>
      </c>
      <c r="B40" s="17">
        <v>0</v>
      </c>
      <c r="C40" s="106">
        <v>0</v>
      </c>
      <c r="D40" s="24">
        <v>0</v>
      </c>
      <c r="E40" s="109">
        <v>0</v>
      </c>
    </row>
    <row r="41" spans="1:5" ht="30" x14ac:dyDescent="0.25">
      <c r="A41" s="23" t="s">
        <v>59</v>
      </c>
      <c r="B41" s="17">
        <v>0</v>
      </c>
      <c r="C41" s="106">
        <v>0</v>
      </c>
      <c r="D41" s="24">
        <v>0</v>
      </c>
      <c r="E41" s="109">
        <v>0</v>
      </c>
    </row>
    <row r="42" spans="1:5" ht="30" x14ac:dyDescent="0.25">
      <c r="A42" s="23" t="s">
        <v>53</v>
      </c>
      <c r="B42" s="17">
        <v>23</v>
      </c>
      <c r="C42" s="104">
        <v>819849</v>
      </c>
      <c r="D42" s="24">
        <v>15</v>
      </c>
      <c r="E42" s="105">
        <v>298266</v>
      </c>
    </row>
    <row r="43" spans="1:5" x14ac:dyDescent="0.25">
      <c r="A43" s="23" t="s">
        <v>54</v>
      </c>
      <c r="B43" s="17">
        <v>27</v>
      </c>
      <c r="C43" s="104">
        <v>7365736</v>
      </c>
      <c r="D43" s="24">
        <v>0</v>
      </c>
      <c r="E43" s="108">
        <v>0</v>
      </c>
    </row>
    <row r="44" spans="1:5" x14ac:dyDescent="0.25">
      <c r="A44" s="23" t="s">
        <v>55</v>
      </c>
      <c r="B44" s="17">
        <v>3</v>
      </c>
      <c r="C44" s="104">
        <v>295999</v>
      </c>
      <c r="D44" s="24">
        <v>1</v>
      </c>
      <c r="E44" s="108">
        <v>105000</v>
      </c>
    </row>
    <row r="45" spans="1:5" x14ac:dyDescent="0.25">
      <c r="A45" s="23" t="s">
        <v>56</v>
      </c>
      <c r="B45" s="17">
        <v>0</v>
      </c>
      <c r="C45" s="106">
        <v>0</v>
      </c>
      <c r="D45" s="24">
        <v>12</v>
      </c>
      <c r="E45" s="105">
        <v>19731</v>
      </c>
    </row>
    <row r="46" spans="1:5" x14ac:dyDescent="0.25">
      <c r="A46" s="23" t="s">
        <v>123</v>
      </c>
      <c r="B46" s="17">
        <v>0</v>
      </c>
      <c r="C46" s="106">
        <v>0</v>
      </c>
      <c r="D46" s="110">
        <v>0</v>
      </c>
      <c r="E46" s="108">
        <v>0</v>
      </c>
    </row>
    <row r="47" spans="1:5" x14ac:dyDescent="0.25">
      <c r="A47" s="123" t="s">
        <v>60</v>
      </c>
      <c r="B47" s="98">
        <v>0</v>
      </c>
      <c r="C47" s="124">
        <v>0</v>
      </c>
      <c r="D47" s="110">
        <v>44</v>
      </c>
      <c r="E47" s="107">
        <v>2097606</v>
      </c>
    </row>
    <row r="48" spans="1:5" x14ac:dyDescent="0.25">
      <c r="A48" s="23" t="s">
        <v>61</v>
      </c>
      <c r="B48" s="17">
        <v>0</v>
      </c>
      <c r="C48" s="111">
        <v>0</v>
      </c>
      <c r="D48" s="24">
        <v>0</v>
      </c>
      <c r="E48" s="109">
        <v>0</v>
      </c>
    </row>
    <row r="49" spans="1:17" x14ac:dyDescent="0.25">
      <c r="A49" s="23" t="s">
        <v>62</v>
      </c>
      <c r="B49" s="17">
        <v>0</v>
      </c>
      <c r="C49" s="106">
        <v>0</v>
      </c>
      <c r="D49" s="24">
        <v>0</v>
      </c>
      <c r="E49" s="109">
        <v>0</v>
      </c>
    </row>
    <row r="50" spans="1:17" x14ac:dyDescent="0.25">
      <c r="A50" s="23" t="s">
        <v>124</v>
      </c>
      <c r="B50" s="17">
        <v>0</v>
      </c>
      <c r="C50" s="104">
        <v>0</v>
      </c>
      <c r="D50" s="24">
        <v>0</v>
      </c>
      <c r="E50" s="109">
        <v>0</v>
      </c>
    </row>
    <row r="51" spans="1:17" x14ac:dyDescent="0.25">
      <c r="A51" s="23" t="s">
        <v>57</v>
      </c>
      <c r="B51" s="17">
        <v>0</v>
      </c>
      <c r="C51" s="104">
        <v>0</v>
      </c>
      <c r="D51" s="24">
        <v>0</v>
      </c>
      <c r="E51" s="109">
        <v>0</v>
      </c>
    </row>
    <row r="52" spans="1:17" x14ac:dyDescent="0.25">
      <c r="A52" s="23" t="s">
        <v>63</v>
      </c>
      <c r="B52" s="17">
        <v>0</v>
      </c>
      <c r="C52" s="106">
        <v>0</v>
      </c>
      <c r="D52" s="24">
        <v>0</v>
      </c>
      <c r="E52" s="109">
        <v>0</v>
      </c>
    </row>
    <row r="53" spans="1:17" x14ac:dyDescent="0.25">
      <c r="A53" s="23" t="s">
        <v>64</v>
      </c>
      <c r="B53" s="17">
        <v>0</v>
      </c>
      <c r="C53" s="106">
        <v>0</v>
      </c>
      <c r="D53" s="24">
        <v>0</v>
      </c>
      <c r="E53" s="109">
        <v>0</v>
      </c>
    </row>
    <row r="54" spans="1:17" x14ac:dyDescent="0.25">
      <c r="A54" s="23" t="s">
        <v>65</v>
      </c>
      <c r="B54" s="17">
        <v>0</v>
      </c>
      <c r="C54" s="106">
        <v>0</v>
      </c>
      <c r="D54" s="24">
        <v>0</v>
      </c>
      <c r="E54" s="109">
        <v>0</v>
      </c>
    </row>
    <row r="55" spans="1:17" x14ac:dyDescent="0.25">
      <c r="A55" s="23" t="s">
        <v>119</v>
      </c>
      <c r="B55" s="17">
        <v>34</v>
      </c>
      <c r="C55" s="106">
        <v>22460842</v>
      </c>
      <c r="D55" s="24">
        <v>2</v>
      </c>
      <c r="E55" s="109">
        <v>30342</v>
      </c>
    </row>
    <row r="56" spans="1:17" x14ac:dyDescent="0.25">
      <c r="A56" s="25" t="s">
        <v>17</v>
      </c>
      <c r="B56" s="20">
        <f>SUM(B33:B55)</f>
        <v>412</v>
      </c>
      <c r="C56" s="30">
        <f>SUM(C33:C55)</f>
        <v>148930306</v>
      </c>
      <c r="D56" s="26">
        <f>SUM(D33:D55)</f>
        <v>261</v>
      </c>
      <c r="E56" s="31">
        <f>SUM(E33:E55)</f>
        <v>13541735</v>
      </c>
      <c r="F56" s="5"/>
      <c r="G56" s="5"/>
    </row>
    <row r="58" spans="1:17" ht="75" x14ac:dyDescent="0.25">
      <c r="O58" s="14"/>
      <c r="P58" s="15" t="s">
        <v>11</v>
      </c>
      <c r="Q58" s="15" t="s">
        <v>12</v>
      </c>
    </row>
    <row r="59" spans="1:17" ht="30" x14ac:dyDescent="0.25">
      <c r="O59" s="59" t="s">
        <v>31</v>
      </c>
      <c r="P59" s="14">
        <f>B56</f>
        <v>412</v>
      </c>
      <c r="Q59" s="16">
        <f>C56</f>
        <v>148930306</v>
      </c>
    </row>
    <row r="60" spans="1:17" ht="30" x14ac:dyDescent="0.25">
      <c r="O60" s="59" t="s">
        <v>32</v>
      </c>
      <c r="P60" s="16">
        <f>D56</f>
        <v>261</v>
      </c>
      <c r="Q60" s="16">
        <f>E56</f>
        <v>13541735</v>
      </c>
    </row>
    <row r="67" spans="1:2" ht="15.75" x14ac:dyDescent="0.25">
      <c r="A67" s="1" t="s">
        <v>73</v>
      </c>
    </row>
    <row r="68" spans="1:2" ht="15.75" x14ac:dyDescent="0.25">
      <c r="A68" s="1"/>
    </row>
    <row r="69" spans="1:2" ht="30" x14ac:dyDescent="0.25">
      <c r="A69" s="14"/>
      <c r="B69" s="59" t="s">
        <v>37</v>
      </c>
    </row>
    <row r="70" spans="1:2" x14ac:dyDescent="0.25">
      <c r="A70" s="59" t="s">
        <v>31</v>
      </c>
      <c r="B70" s="36">
        <v>68</v>
      </c>
    </row>
    <row r="71" spans="1:2" ht="30" x14ac:dyDescent="0.25">
      <c r="A71" s="15" t="s">
        <v>32</v>
      </c>
      <c r="B71" s="36">
        <v>42</v>
      </c>
    </row>
    <row r="72" spans="1:2" x14ac:dyDescent="0.25">
      <c r="A72" s="68" t="s">
        <v>36</v>
      </c>
      <c r="B72" s="68">
        <f>SUM(B70:B71)</f>
        <v>110</v>
      </c>
    </row>
  </sheetData>
  <mergeCells count="3">
    <mergeCell ref="A31:A32"/>
    <mergeCell ref="B31:C31"/>
    <mergeCell ref="D31:E3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34"/>
  <sheetViews>
    <sheetView workbookViewId="0">
      <selection activeCell="E18" sqref="E18"/>
    </sheetView>
  </sheetViews>
  <sheetFormatPr defaultRowHeight="15" x14ac:dyDescent="0.25"/>
  <cols>
    <col min="1" max="1" width="16" customWidth="1"/>
    <col min="2" max="2" width="9.5703125" customWidth="1"/>
    <col min="3" max="3" width="10.85546875" customWidth="1"/>
    <col min="4" max="4" width="12.140625" customWidth="1"/>
    <col min="5" max="5" width="11.42578125" customWidth="1"/>
    <col min="6" max="6" width="9.42578125" bestFit="1" customWidth="1"/>
    <col min="15" max="15" width="9.42578125" customWidth="1"/>
    <col min="17" max="17" width="12.5703125" customWidth="1"/>
  </cols>
  <sheetData>
    <row r="1" spans="1:7" ht="15.75" x14ac:dyDescent="0.25">
      <c r="A1" s="1" t="s">
        <v>102</v>
      </c>
    </row>
    <row r="3" spans="1:7" ht="90" x14ac:dyDescent="0.25">
      <c r="A3" s="84" t="s">
        <v>103</v>
      </c>
      <c r="B3" s="84" t="s">
        <v>44</v>
      </c>
      <c r="C3" s="84" t="s">
        <v>30</v>
      </c>
      <c r="D3" s="84" t="s">
        <v>12</v>
      </c>
      <c r="E3" s="84" t="s">
        <v>30</v>
      </c>
    </row>
    <row r="4" spans="1:7" x14ac:dyDescent="0.25">
      <c r="A4" s="23" t="s">
        <v>104</v>
      </c>
      <c r="B4" s="110">
        <f>B14+D14</f>
        <v>33</v>
      </c>
      <c r="C4" s="28">
        <f>B4/$B$8</f>
        <v>0.76744186046511631</v>
      </c>
      <c r="D4" s="110">
        <f>C14+E14</f>
        <v>119288458</v>
      </c>
      <c r="E4" s="29">
        <f>D4/$D$8</f>
        <v>0.99524376791763336</v>
      </c>
    </row>
    <row r="5" spans="1:7" x14ac:dyDescent="0.25">
      <c r="A5" s="23" t="s">
        <v>54</v>
      </c>
      <c r="B5" s="27">
        <f t="shared" ref="B5:B7" si="0">B15+D15</f>
        <v>1</v>
      </c>
      <c r="C5" s="28">
        <f>B5/$B$8</f>
        <v>2.3255813953488372E-2</v>
      </c>
      <c r="D5" s="24">
        <f t="shared" ref="D5:D7" si="1">C15+E15</f>
        <v>201653</v>
      </c>
      <c r="E5" s="29">
        <f>D5/$D$8</f>
        <v>1.6824250635538815E-3</v>
      </c>
    </row>
    <row r="6" spans="1:7" x14ac:dyDescent="0.25">
      <c r="A6" s="23" t="s">
        <v>105</v>
      </c>
      <c r="B6" s="27">
        <f t="shared" si="0"/>
        <v>9</v>
      </c>
      <c r="C6" s="28">
        <f>B6/$B$8</f>
        <v>0.20930232558139536</v>
      </c>
      <c r="D6" s="24">
        <f t="shared" si="1"/>
        <v>368422</v>
      </c>
      <c r="E6" s="29">
        <f>D6/$D$8</f>
        <v>3.073807018812753E-3</v>
      </c>
    </row>
    <row r="7" spans="1:7" x14ac:dyDescent="0.25">
      <c r="A7" s="23" t="s">
        <v>57</v>
      </c>
      <c r="B7" s="27">
        <f t="shared" si="0"/>
        <v>0</v>
      </c>
      <c r="C7" s="28">
        <f>B7/$B$8</f>
        <v>0</v>
      </c>
      <c r="D7" s="24">
        <f t="shared" si="1"/>
        <v>0</v>
      </c>
      <c r="E7" s="29">
        <f>D7/$D$8</f>
        <v>0</v>
      </c>
    </row>
    <row r="8" spans="1:7" x14ac:dyDescent="0.25">
      <c r="A8" s="25" t="s">
        <v>17</v>
      </c>
      <c r="B8" s="20">
        <f>SUM(B4:B7)</f>
        <v>43</v>
      </c>
      <c r="C8" s="32">
        <f>B8/$B$8</f>
        <v>1</v>
      </c>
      <c r="D8" s="26">
        <f>SUM(D4:D7)</f>
        <v>119858533</v>
      </c>
      <c r="E8" s="33">
        <f>D8/$D$8</f>
        <v>1</v>
      </c>
      <c r="G8" s="5"/>
    </row>
    <row r="10" spans="1:7" ht="15.75" x14ac:dyDescent="0.25">
      <c r="A10" s="1" t="s">
        <v>115</v>
      </c>
    </row>
    <row r="12" spans="1:7" x14ac:dyDescent="0.25">
      <c r="A12" s="148" t="s">
        <v>103</v>
      </c>
      <c r="B12" s="150" t="s">
        <v>31</v>
      </c>
      <c r="C12" s="151"/>
      <c r="D12" s="152" t="s">
        <v>32</v>
      </c>
      <c r="E12" s="153"/>
    </row>
    <row r="13" spans="1:7" ht="90" x14ac:dyDescent="0.25">
      <c r="A13" s="149"/>
      <c r="B13" s="85" t="s">
        <v>44</v>
      </c>
      <c r="C13" s="84" t="s">
        <v>12</v>
      </c>
      <c r="D13" s="85" t="s">
        <v>44</v>
      </c>
      <c r="E13" s="84" t="s">
        <v>12</v>
      </c>
    </row>
    <row r="14" spans="1:7" x14ac:dyDescent="0.25">
      <c r="A14" s="23" t="s">
        <v>104</v>
      </c>
      <c r="B14" s="98">
        <v>13</v>
      </c>
      <c r="C14" s="108">
        <v>117857334</v>
      </c>
      <c r="D14" s="110">
        <v>20</v>
      </c>
      <c r="E14" s="108">
        <v>1431124</v>
      </c>
    </row>
    <row r="15" spans="1:7" x14ac:dyDescent="0.25">
      <c r="A15" s="23" t="s">
        <v>54</v>
      </c>
      <c r="B15" s="17">
        <v>1</v>
      </c>
      <c r="C15" s="104">
        <v>201653</v>
      </c>
      <c r="D15" s="24">
        <v>0</v>
      </c>
      <c r="E15" s="105">
        <v>0</v>
      </c>
    </row>
    <row r="16" spans="1:7" x14ac:dyDescent="0.25">
      <c r="A16" s="23" t="s">
        <v>105</v>
      </c>
      <c r="B16" s="17">
        <v>0</v>
      </c>
      <c r="C16" s="106">
        <v>0</v>
      </c>
      <c r="D16" s="24">
        <v>9</v>
      </c>
      <c r="E16" s="105">
        <v>368422</v>
      </c>
    </row>
    <row r="17" spans="1:17" x14ac:dyDescent="0.25">
      <c r="A17" s="23" t="s">
        <v>57</v>
      </c>
      <c r="B17" s="17">
        <v>0</v>
      </c>
      <c r="C17" s="106">
        <v>0</v>
      </c>
      <c r="D17" s="24">
        <v>0</v>
      </c>
      <c r="E17" s="109">
        <v>0</v>
      </c>
    </row>
    <row r="18" spans="1:17" x14ac:dyDescent="0.25">
      <c r="A18" s="25" t="s">
        <v>17</v>
      </c>
      <c r="B18" s="20">
        <f>SUM(B14:B17)</f>
        <v>14</v>
      </c>
      <c r="C18" s="30">
        <f>SUM(C14:C17)</f>
        <v>118058987</v>
      </c>
      <c r="D18" s="26">
        <f>SUM(D14:D17)</f>
        <v>29</v>
      </c>
      <c r="E18" s="31">
        <f>SUM(E14:E17)</f>
        <v>1799546</v>
      </c>
      <c r="F18" s="5"/>
      <c r="G18" s="5"/>
    </row>
    <row r="20" spans="1:17" ht="90" x14ac:dyDescent="0.25">
      <c r="O20" s="14"/>
      <c r="P20" s="15" t="s">
        <v>11</v>
      </c>
      <c r="Q20" s="15" t="s">
        <v>12</v>
      </c>
    </row>
    <row r="21" spans="1:17" ht="30" x14ac:dyDescent="0.25">
      <c r="O21" s="59" t="s">
        <v>31</v>
      </c>
      <c r="P21" s="14">
        <f>B18</f>
        <v>14</v>
      </c>
      <c r="Q21" s="16">
        <f>C18</f>
        <v>118058987</v>
      </c>
    </row>
    <row r="22" spans="1:17" ht="30" x14ac:dyDescent="0.25">
      <c r="O22" s="59" t="s">
        <v>32</v>
      </c>
      <c r="P22" s="16">
        <f>D18</f>
        <v>29</v>
      </c>
      <c r="Q22" s="16">
        <f>E18</f>
        <v>1799546</v>
      </c>
    </row>
    <row r="29" spans="1:17" ht="15.75" x14ac:dyDescent="0.25">
      <c r="A29" s="1" t="s">
        <v>106</v>
      </c>
    </row>
    <row r="30" spans="1:17" ht="15.75" x14ac:dyDescent="0.25">
      <c r="A30" s="1"/>
    </row>
    <row r="31" spans="1:17" ht="30" x14ac:dyDescent="0.25">
      <c r="A31" s="14"/>
      <c r="B31" s="59" t="s">
        <v>37</v>
      </c>
    </row>
    <row r="32" spans="1:17" x14ac:dyDescent="0.25">
      <c r="A32" s="59" t="s">
        <v>31</v>
      </c>
      <c r="B32" s="112">
        <v>5</v>
      </c>
    </row>
    <row r="33" spans="1:2" ht="30" x14ac:dyDescent="0.25">
      <c r="A33" s="15" t="s">
        <v>32</v>
      </c>
      <c r="B33" s="112">
        <v>7</v>
      </c>
    </row>
    <row r="34" spans="1:2" x14ac:dyDescent="0.25">
      <c r="A34" s="68" t="s">
        <v>36</v>
      </c>
      <c r="B34" s="69">
        <f>SUM(B32:B33)</f>
        <v>12</v>
      </c>
    </row>
  </sheetData>
  <mergeCells count="3">
    <mergeCell ref="A12:A13"/>
    <mergeCell ref="B12:C12"/>
    <mergeCell ref="D12:E12"/>
  </mergeCells>
  <pageMargins left="0.7" right="0.7" top="0.75" bottom="0.75" header="0.3" footer="0.3"/>
  <pageSetup orientation="portrait" horizontalDpi="90" verticalDpi="9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66"/>
  <sheetViews>
    <sheetView workbookViewId="0">
      <selection activeCell="P46" sqref="P46"/>
    </sheetView>
  </sheetViews>
  <sheetFormatPr defaultRowHeight="15" x14ac:dyDescent="0.25"/>
  <cols>
    <col min="1" max="1" width="10.140625" customWidth="1"/>
    <col min="2" max="2" width="9.85546875" customWidth="1"/>
    <col min="3" max="3" width="10.140625" customWidth="1"/>
    <col min="11" max="11" width="9.85546875" customWidth="1"/>
    <col min="12" max="12" width="10.140625" customWidth="1"/>
    <col min="13" max="13" width="10.42578125" customWidth="1"/>
    <col min="14" max="14" width="9.5703125" customWidth="1"/>
    <col min="17" max="17" width="9.5703125" customWidth="1"/>
    <col min="19" max="19" width="10.28515625" customWidth="1"/>
  </cols>
  <sheetData>
    <row r="1" spans="1:14" ht="15.75" x14ac:dyDescent="0.25">
      <c r="A1" s="58" t="s">
        <v>95</v>
      </c>
    </row>
    <row r="3" spans="1:14" ht="61.5" customHeight="1" x14ac:dyDescent="0.25">
      <c r="A3" s="163" t="s">
        <v>95</v>
      </c>
      <c r="B3" s="164"/>
      <c r="C3" s="164"/>
      <c r="D3" s="164"/>
      <c r="E3" s="164"/>
      <c r="F3" s="164"/>
      <c r="G3" s="164"/>
      <c r="H3" s="164"/>
      <c r="I3" s="164"/>
      <c r="J3" s="165"/>
      <c r="K3" s="160" t="s">
        <v>11</v>
      </c>
      <c r="L3" s="86" t="s">
        <v>30</v>
      </c>
      <c r="M3" s="160" t="s">
        <v>12</v>
      </c>
      <c r="N3" s="86" t="s">
        <v>30</v>
      </c>
    </row>
    <row r="4" spans="1:14" ht="18.75" hidden="1" customHeight="1" x14ac:dyDescent="0.25">
      <c r="A4" s="166"/>
      <c r="B4" s="167"/>
      <c r="C4" s="167"/>
      <c r="D4" s="167"/>
      <c r="E4" s="167"/>
      <c r="F4" s="167"/>
      <c r="G4" s="167"/>
      <c r="H4" s="167"/>
      <c r="I4" s="167"/>
      <c r="J4" s="168"/>
      <c r="K4" s="161"/>
      <c r="L4" s="86"/>
      <c r="M4" s="161"/>
      <c r="N4" s="87"/>
    </row>
    <row r="5" spans="1:14" ht="24" customHeight="1" x14ac:dyDescent="0.25">
      <c r="A5" s="154" t="s">
        <v>113</v>
      </c>
      <c r="B5" s="155"/>
      <c r="C5" s="155"/>
      <c r="D5" s="155"/>
      <c r="E5" s="155"/>
      <c r="F5" s="155"/>
      <c r="G5" s="155"/>
      <c r="H5" s="155"/>
      <c r="I5" s="155"/>
      <c r="J5" s="156"/>
      <c r="K5" s="6">
        <f>K31+M31</f>
        <v>134</v>
      </c>
      <c r="L5" s="10">
        <f t="shared" ref="L5:L24" si="0">K5/$K$24</f>
        <v>1.1738939991239598E-2</v>
      </c>
      <c r="M5" s="8">
        <f>L31+N31</f>
        <v>4621259</v>
      </c>
      <c r="N5" s="12">
        <f t="shared" ref="N5:N24" si="1">M5/$M$24</f>
        <v>0.13902663584204836</v>
      </c>
    </row>
    <row r="6" spans="1:14" ht="24.75" customHeight="1" x14ac:dyDescent="0.25">
      <c r="A6" s="154" t="s">
        <v>13</v>
      </c>
      <c r="B6" s="155"/>
      <c r="C6" s="155"/>
      <c r="D6" s="155"/>
      <c r="E6" s="155"/>
      <c r="F6" s="155"/>
      <c r="G6" s="155"/>
      <c r="H6" s="155"/>
      <c r="I6" s="155"/>
      <c r="J6" s="156"/>
      <c r="K6" s="6">
        <f>K32+M32</f>
        <v>2988</v>
      </c>
      <c r="L6" s="10">
        <f t="shared" si="0"/>
        <v>0.26176084099868596</v>
      </c>
      <c r="M6" s="8">
        <f t="shared" ref="M6:M23" si="2">L32+N32</f>
        <v>4301747</v>
      </c>
      <c r="N6" s="12">
        <f t="shared" si="1"/>
        <v>0.12941438981317083</v>
      </c>
    </row>
    <row r="7" spans="1:14" ht="22.5" customHeight="1" x14ac:dyDescent="0.25">
      <c r="A7" s="154" t="s">
        <v>18</v>
      </c>
      <c r="B7" s="155"/>
      <c r="C7" s="155"/>
      <c r="D7" s="155"/>
      <c r="E7" s="155"/>
      <c r="F7" s="155"/>
      <c r="G7" s="155"/>
      <c r="H7" s="155"/>
      <c r="I7" s="155"/>
      <c r="J7" s="156"/>
      <c r="K7" s="6">
        <f>K33+M33</f>
        <v>215</v>
      </c>
      <c r="L7" s="10">
        <f t="shared" si="0"/>
        <v>1.8834866403854577E-2</v>
      </c>
      <c r="M7" s="8">
        <f t="shared" si="2"/>
        <v>535123</v>
      </c>
      <c r="N7" s="12">
        <f t="shared" si="1"/>
        <v>1.6098719083198852E-2</v>
      </c>
    </row>
    <row r="8" spans="1:14" ht="22.5" customHeight="1" x14ac:dyDescent="0.25">
      <c r="A8" s="154" t="s">
        <v>19</v>
      </c>
      <c r="B8" s="155"/>
      <c r="C8" s="155"/>
      <c r="D8" s="155"/>
      <c r="E8" s="155"/>
      <c r="F8" s="155"/>
      <c r="G8" s="155"/>
      <c r="H8" s="155"/>
      <c r="I8" s="155"/>
      <c r="J8" s="156"/>
      <c r="K8" s="6">
        <f>K34+M34</f>
        <v>0</v>
      </c>
      <c r="L8" s="10">
        <f t="shared" si="0"/>
        <v>0</v>
      </c>
      <c r="M8" s="8">
        <f>L34+N34</f>
        <v>0</v>
      </c>
      <c r="N8" s="12">
        <f t="shared" si="1"/>
        <v>0</v>
      </c>
    </row>
    <row r="9" spans="1:14" ht="36" customHeight="1" x14ac:dyDescent="0.25">
      <c r="A9" s="154" t="s">
        <v>14</v>
      </c>
      <c r="B9" s="155"/>
      <c r="C9" s="155"/>
      <c r="D9" s="155"/>
      <c r="E9" s="155"/>
      <c r="F9" s="155"/>
      <c r="G9" s="155"/>
      <c r="H9" s="155"/>
      <c r="I9" s="155"/>
      <c r="J9" s="156"/>
      <c r="K9" s="6">
        <f>K35+M35</f>
        <v>214</v>
      </c>
      <c r="L9" s="10">
        <f t="shared" si="0"/>
        <v>1.8747262374069207E-2</v>
      </c>
      <c r="M9" s="8">
        <f t="shared" si="2"/>
        <v>804530</v>
      </c>
      <c r="N9" s="12">
        <f t="shared" si="1"/>
        <v>2.4203598918390672E-2</v>
      </c>
    </row>
    <row r="10" spans="1:14" ht="33" customHeight="1" x14ac:dyDescent="0.25">
      <c r="A10" s="154" t="s">
        <v>15</v>
      </c>
      <c r="B10" s="155"/>
      <c r="C10" s="155"/>
      <c r="D10" s="155"/>
      <c r="E10" s="155"/>
      <c r="F10" s="155"/>
      <c r="G10" s="155"/>
      <c r="H10" s="155"/>
      <c r="I10" s="155"/>
      <c r="J10" s="156"/>
      <c r="K10" s="6">
        <f t="shared" ref="K10:K16" si="3">K36+M36</f>
        <v>339</v>
      </c>
      <c r="L10" s="10">
        <f t="shared" si="0"/>
        <v>2.9697766097240473E-2</v>
      </c>
      <c r="M10" s="8">
        <f t="shared" si="2"/>
        <v>168143</v>
      </c>
      <c r="N10" s="12">
        <f t="shared" si="1"/>
        <v>5.0584387567088399E-3</v>
      </c>
    </row>
    <row r="11" spans="1:14" ht="24.75" customHeight="1" x14ac:dyDescent="0.25">
      <c r="A11" s="154" t="s">
        <v>16</v>
      </c>
      <c r="B11" s="155"/>
      <c r="C11" s="155"/>
      <c r="D11" s="155"/>
      <c r="E11" s="155"/>
      <c r="F11" s="155"/>
      <c r="G11" s="155"/>
      <c r="H11" s="155"/>
      <c r="I11" s="155"/>
      <c r="J11" s="156"/>
      <c r="K11" s="6">
        <f t="shared" si="3"/>
        <v>257</v>
      </c>
      <c r="L11" s="10">
        <f t="shared" si="0"/>
        <v>2.2514235654840124E-2</v>
      </c>
      <c r="M11" s="8">
        <f>L37+N37</f>
        <v>330876</v>
      </c>
      <c r="N11" s="12">
        <f t="shared" si="1"/>
        <v>9.9541222772568244E-3</v>
      </c>
    </row>
    <row r="12" spans="1:14" ht="15" customHeight="1" x14ac:dyDescent="0.25">
      <c r="A12" s="154" t="s">
        <v>21</v>
      </c>
      <c r="B12" s="155"/>
      <c r="C12" s="155"/>
      <c r="D12" s="155"/>
      <c r="E12" s="155"/>
      <c r="F12" s="155"/>
      <c r="G12" s="155"/>
      <c r="H12" s="155"/>
      <c r="I12" s="155"/>
      <c r="J12" s="156"/>
      <c r="K12" s="6">
        <f t="shared" si="3"/>
        <v>69</v>
      </c>
      <c r="L12" s="10">
        <f t="shared" si="0"/>
        <v>6.0446780551905391E-3</v>
      </c>
      <c r="M12" s="8">
        <f t="shared" si="2"/>
        <v>246105</v>
      </c>
      <c r="N12" s="12">
        <f t="shared" si="1"/>
        <v>7.4038590379607184E-3</v>
      </c>
    </row>
    <row r="13" spans="1:14" ht="13.5" customHeight="1" x14ac:dyDescent="0.25">
      <c r="A13" s="154" t="s">
        <v>20</v>
      </c>
      <c r="B13" s="155"/>
      <c r="C13" s="155"/>
      <c r="D13" s="155"/>
      <c r="E13" s="155"/>
      <c r="F13" s="155"/>
      <c r="G13" s="155"/>
      <c r="H13" s="155"/>
      <c r="I13" s="155"/>
      <c r="J13" s="156"/>
      <c r="K13" s="6">
        <f t="shared" si="3"/>
        <v>8</v>
      </c>
      <c r="L13" s="10">
        <f t="shared" si="0"/>
        <v>7.0083223828296104E-4</v>
      </c>
      <c r="M13" s="8">
        <f t="shared" si="2"/>
        <v>17519</v>
      </c>
      <c r="N13" s="12">
        <f t="shared" si="1"/>
        <v>5.2704417417782587E-4</v>
      </c>
    </row>
    <row r="14" spans="1:14" ht="35.25" customHeight="1" x14ac:dyDescent="0.25">
      <c r="A14" s="154" t="s">
        <v>22</v>
      </c>
      <c r="B14" s="155"/>
      <c r="C14" s="155"/>
      <c r="D14" s="155"/>
      <c r="E14" s="155"/>
      <c r="F14" s="155"/>
      <c r="G14" s="155"/>
      <c r="H14" s="155"/>
      <c r="I14" s="155"/>
      <c r="J14" s="156"/>
      <c r="K14" s="6">
        <f t="shared" si="3"/>
        <v>306</v>
      </c>
      <c r="L14" s="10">
        <f t="shared" si="0"/>
        <v>2.6806833114323258E-2</v>
      </c>
      <c r="M14" s="8">
        <f>L40+N40</f>
        <v>1748942</v>
      </c>
      <c r="N14" s="12">
        <f t="shared" si="1"/>
        <v>5.2615428510469492E-2</v>
      </c>
    </row>
    <row r="15" spans="1:14" ht="25.5" customHeight="1" x14ac:dyDescent="0.25">
      <c r="A15" s="154" t="s">
        <v>23</v>
      </c>
      <c r="B15" s="155"/>
      <c r="C15" s="155"/>
      <c r="D15" s="155"/>
      <c r="E15" s="155"/>
      <c r="F15" s="155"/>
      <c r="G15" s="155"/>
      <c r="H15" s="155"/>
      <c r="I15" s="155"/>
      <c r="J15" s="156"/>
      <c r="K15" s="6">
        <f t="shared" si="3"/>
        <v>3</v>
      </c>
      <c r="L15" s="10">
        <f t="shared" si="0"/>
        <v>2.6281208935611036E-4</v>
      </c>
      <c r="M15" s="8">
        <f t="shared" si="2"/>
        <v>5468585</v>
      </c>
      <c r="N15" s="12">
        <f t="shared" si="1"/>
        <v>0.16451771592249817</v>
      </c>
    </row>
    <row r="16" spans="1:14" ht="45.6" customHeight="1" x14ac:dyDescent="0.25">
      <c r="A16" s="154" t="s">
        <v>24</v>
      </c>
      <c r="B16" s="155"/>
      <c r="C16" s="155"/>
      <c r="D16" s="155"/>
      <c r="E16" s="155"/>
      <c r="F16" s="155"/>
      <c r="G16" s="155"/>
      <c r="H16" s="155"/>
      <c r="I16" s="155"/>
      <c r="J16" s="156"/>
      <c r="K16" s="6">
        <f t="shared" si="3"/>
        <v>981</v>
      </c>
      <c r="L16" s="10">
        <f t="shared" si="0"/>
        <v>8.59395532194481E-2</v>
      </c>
      <c r="M16" s="8">
        <f t="shared" si="2"/>
        <v>496143</v>
      </c>
      <c r="N16" s="12">
        <f t="shared" si="1"/>
        <v>1.4926039026720078E-2</v>
      </c>
    </row>
    <row r="17" spans="1:14" ht="14.25" customHeight="1" x14ac:dyDescent="0.25">
      <c r="A17" s="154" t="s">
        <v>25</v>
      </c>
      <c r="B17" s="155"/>
      <c r="C17" s="155"/>
      <c r="D17" s="155"/>
      <c r="E17" s="155"/>
      <c r="F17" s="155"/>
      <c r="G17" s="155"/>
      <c r="H17" s="155"/>
      <c r="I17" s="155"/>
      <c r="J17" s="156"/>
      <c r="K17" s="125">
        <f>K43+M43</f>
        <v>139</v>
      </c>
      <c r="L17" s="10">
        <f t="shared" si="0"/>
        <v>1.2176960140166448E-2</v>
      </c>
      <c r="M17" s="126">
        <f>L43+N43</f>
        <v>1694317</v>
      </c>
      <c r="N17" s="12">
        <f t="shared" si="1"/>
        <v>5.0972081971599484E-2</v>
      </c>
    </row>
    <row r="18" spans="1:14" ht="24" customHeight="1" x14ac:dyDescent="0.25">
      <c r="A18" s="154" t="s">
        <v>26</v>
      </c>
      <c r="B18" s="155"/>
      <c r="C18" s="155"/>
      <c r="D18" s="155"/>
      <c r="E18" s="155"/>
      <c r="F18" s="155"/>
      <c r="G18" s="155"/>
      <c r="H18" s="155"/>
      <c r="I18" s="155"/>
      <c r="J18" s="156"/>
      <c r="K18" s="6">
        <f>K44+M44</f>
        <v>0</v>
      </c>
      <c r="L18" s="10">
        <f t="shared" si="0"/>
        <v>0</v>
      </c>
      <c r="M18" s="8">
        <f t="shared" si="2"/>
        <v>0</v>
      </c>
      <c r="N18" s="12">
        <f t="shared" si="1"/>
        <v>0</v>
      </c>
    </row>
    <row r="19" spans="1:14" ht="22.5" customHeight="1" x14ac:dyDescent="0.25">
      <c r="A19" s="154" t="s">
        <v>27</v>
      </c>
      <c r="B19" s="155"/>
      <c r="C19" s="155"/>
      <c r="D19" s="155"/>
      <c r="E19" s="155"/>
      <c r="F19" s="155"/>
      <c r="G19" s="155"/>
      <c r="H19" s="155"/>
      <c r="I19" s="155"/>
      <c r="J19" s="156"/>
      <c r="K19" s="6">
        <f>K45+M45</f>
        <v>967</v>
      </c>
      <c r="L19" s="10">
        <f t="shared" si="0"/>
        <v>8.4713096802452911E-2</v>
      </c>
      <c r="M19" s="8">
        <f t="shared" si="2"/>
        <v>565645</v>
      </c>
      <c r="N19" s="12">
        <f t="shared" si="1"/>
        <v>1.701694742295886E-2</v>
      </c>
    </row>
    <row r="20" spans="1:14" ht="23.45" customHeight="1" x14ac:dyDescent="0.25">
      <c r="A20" s="154" t="s">
        <v>28</v>
      </c>
      <c r="B20" s="155"/>
      <c r="C20" s="155"/>
      <c r="D20" s="155"/>
      <c r="E20" s="155"/>
      <c r="F20" s="155"/>
      <c r="G20" s="155"/>
      <c r="H20" s="155"/>
      <c r="I20" s="155"/>
      <c r="J20" s="156"/>
      <c r="K20" s="6">
        <f>K46+M46</f>
        <v>4685</v>
      </c>
      <c r="L20" s="10">
        <f t="shared" si="0"/>
        <v>0.41042487954445905</v>
      </c>
      <c r="M20" s="8">
        <f>L46+N46</f>
        <v>4650256</v>
      </c>
      <c r="N20" s="12">
        <f t="shared" si="1"/>
        <v>0.13989898585738225</v>
      </c>
    </row>
    <row r="21" spans="1:14" ht="59.25" customHeight="1" x14ac:dyDescent="0.25">
      <c r="A21" s="154" t="s">
        <v>29</v>
      </c>
      <c r="B21" s="155"/>
      <c r="C21" s="155"/>
      <c r="D21" s="155"/>
      <c r="E21" s="155"/>
      <c r="F21" s="155"/>
      <c r="G21" s="155"/>
      <c r="H21" s="155"/>
      <c r="I21" s="155"/>
      <c r="J21" s="156"/>
      <c r="K21" s="6">
        <f>K47+M47</f>
        <v>10</v>
      </c>
      <c r="L21" s="10">
        <f t="shared" si="0"/>
        <v>8.7604029785370125E-4</v>
      </c>
      <c r="M21" s="8">
        <f t="shared" si="2"/>
        <v>180156</v>
      </c>
      <c r="N21" s="12">
        <f t="shared" si="1"/>
        <v>5.4198396165980019E-3</v>
      </c>
    </row>
    <row r="22" spans="1:14" ht="22.7" customHeight="1" x14ac:dyDescent="0.25">
      <c r="A22" s="154" t="s">
        <v>107</v>
      </c>
      <c r="B22" s="155"/>
      <c r="C22" s="155"/>
      <c r="D22" s="155"/>
      <c r="E22" s="155"/>
      <c r="F22" s="155"/>
      <c r="G22" s="155"/>
      <c r="H22" s="155"/>
      <c r="I22" s="155"/>
      <c r="J22" s="156"/>
      <c r="K22" s="6">
        <f t="shared" ref="K22" si="4">K48+M48</f>
        <v>37</v>
      </c>
      <c r="L22" s="10">
        <f t="shared" si="0"/>
        <v>3.2413491020586945E-3</v>
      </c>
      <c r="M22" s="8">
        <f t="shared" si="2"/>
        <v>174443</v>
      </c>
      <c r="N22" s="12">
        <f t="shared" si="1"/>
        <v>5.247968883846251E-3</v>
      </c>
    </row>
    <row r="23" spans="1:14" ht="22.7" customHeight="1" x14ac:dyDescent="0.25">
      <c r="A23" s="157" t="s">
        <v>118</v>
      </c>
      <c r="B23" s="158"/>
      <c r="C23" s="158"/>
      <c r="D23" s="158"/>
      <c r="E23" s="158"/>
      <c r="F23" s="158"/>
      <c r="G23" s="158"/>
      <c r="H23" s="158"/>
      <c r="I23" s="158"/>
      <c r="J23" s="159"/>
      <c r="K23" s="6">
        <f t="shared" ref="K23" si="5">K49+M49</f>
        <v>63</v>
      </c>
      <c r="L23" s="10">
        <f t="shared" si="0"/>
        <v>5.5190538764783182E-3</v>
      </c>
      <c r="M23" s="8">
        <f t="shared" si="2"/>
        <v>7236309</v>
      </c>
      <c r="N23" s="12">
        <f t="shared" si="1"/>
        <v>0.21769818488501447</v>
      </c>
    </row>
    <row r="24" spans="1:14" x14ac:dyDescent="0.25">
      <c r="A24" s="162" t="s">
        <v>17</v>
      </c>
      <c r="B24" s="162"/>
      <c r="C24" s="162"/>
      <c r="D24" s="162"/>
      <c r="E24" s="162"/>
      <c r="F24" s="162"/>
      <c r="G24" s="162"/>
      <c r="H24" s="162"/>
      <c r="I24" s="162"/>
      <c r="J24" s="162"/>
      <c r="K24" s="7">
        <f>SUM(K5:K23)</f>
        <v>11415</v>
      </c>
      <c r="L24" s="10">
        <f t="shared" si="0"/>
        <v>1</v>
      </c>
      <c r="M24" s="9">
        <f>SUM(M5:M23)</f>
        <v>33240098</v>
      </c>
      <c r="N24" s="12">
        <f t="shared" si="1"/>
        <v>1</v>
      </c>
    </row>
    <row r="25" spans="1:14" x14ac:dyDescent="0.25">
      <c r="A25" s="74"/>
      <c r="B25" s="74"/>
      <c r="C25" s="74"/>
      <c r="D25" s="74"/>
      <c r="E25" s="74"/>
      <c r="F25" s="74"/>
      <c r="G25" s="74"/>
      <c r="H25" s="74"/>
      <c r="I25" s="74"/>
      <c r="J25" s="74"/>
      <c r="K25" s="75"/>
      <c r="L25" s="76"/>
      <c r="M25" s="77"/>
      <c r="N25" s="78"/>
    </row>
    <row r="26" spans="1:14" ht="15.75" x14ac:dyDescent="0.25">
      <c r="A26" s="58" t="s">
        <v>116</v>
      </c>
      <c r="B26" s="74"/>
      <c r="C26" s="74"/>
      <c r="D26" s="74"/>
      <c r="E26" s="74"/>
      <c r="F26" s="74"/>
      <c r="G26" s="74"/>
      <c r="H26" s="74"/>
      <c r="I26" s="74"/>
      <c r="J26" s="74"/>
      <c r="K26" s="75"/>
      <c r="L26" s="76"/>
      <c r="M26" s="77"/>
      <c r="N26" s="78"/>
    </row>
    <row r="28" spans="1:14" x14ac:dyDescent="0.25">
      <c r="A28" s="163" t="s">
        <v>95</v>
      </c>
      <c r="B28" s="164"/>
      <c r="C28" s="164"/>
      <c r="D28" s="164"/>
      <c r="E28" s="164"/>
      <c r="F28" s="164"/>
      <c r="G28" s="164"/>
      <c r="H28" s="164"/>
      <c r="I28" s="164"/>
      <c r="J28" s="165"/>
      <c r="K28" s="172" t="s">
        <v>31</v>
      </c>
      <c r="L28" s="173"/>
      <c r="M28" s="174" t="s">
        <v>32</v>
      </c>
      <c r="N28" s="175"/>
    </row>
    <row r="29" spans="1:14" ht="15" customHeight="1" x14ac:dyDescent="0.25">
      <c r="A29" s="169"/>
      <c r="B29" s="170"/>
      <c r="C29" s="170"/>
      <c r="D29" s="170"/>
      <c r="E29" s="170"/>
      <c r="F29" s="170"/>
      <c r="G29" s="170"/>
      <c r="H29" s="170"/>
      <c r="I29" s="170"/>
      <c r="J29" s="171"/>
      <c r="K29" s="160" t="s">
        <v>11</v>
      </c>
      <c r="L29" s="160" t="s">
        <v>12</v>
      </c>
      <c r="M29" s="160" t="s">
        <v>11</v>
      </c>
      <c r="N29" s="160" t="s">
        <v>12</v>
      </c>
    </row>
    <row r="30" spans="1:14" ht="39.75" customHeight="1" x14ac:dyDescent="0.25">
      <c r="A30" s="166"/>
      <c r="B30" s="167"/>
      <c r="C30" s="167"/>
      <c r="D30" s="167"/>
      <c r="E30" s="167"/>
      <c r="F30" s="167"/>
      <c r="G30" s="167"/>
      <c r="H30" s="167"/>
      <c r="I30" s="167"/>
      <c r="J30" s="168"/>
      <c r="K30" s="161"/>
      <c r="L30" s="161"/>
      <c r="M30" s="161"/>
      <c r="N30" s="161"/>
    </row>
    <row r="31" spans="1:14" ht="24" customHeight="1" x14ac:dyDescent="0.25">
      <c r="A31" s="154" t="s">
        <v>113</v>
      </c>
      <c r="B31" s="155"/>
      <c r="C31" s="155"/>
      <c r="D31" s="155"/>
      <c r="E31" s="155"/>
      <c r="F31" s="155"/>
      <c r="G31" s="155"/>
      <c r="H31" s="155"/>
      <c r="I31" s="155"/>
      <c r="J31" s="156"/>
      <c r="K31" s="6">
        <v>74</v>
      </c>
      <c r="L31" s="113">
        <v>2649136</v>
      </c>
      <c r="M31" s="114">
        <v>60</v>
      </c>
      <c r="N31" s="115">
        <v>1972123</v>
      </c>
    </row>
    <row r="32" spans="1:14" ht="25.5" customHeight="1" x14ac:dyDescent="0.25">
      <c r="A32" s="154" t="s">
        <v>13</v>
      </c>
      <c r="B32" s="155"/>
      <c r="C32" s="155"/>
      <c r="D32" s="155"/>
      <c r="E32" s="155"/>
      <c r="F32" s="155"/>
      <c r="G32" s="155"/>
      <c r="H32" s="155"/>
      <c r="I32" s="155"/>
      <c r="J32" s="156"/>
      <c r="K32" s="6">
        <v>1144</v>
      </c>
      <c r="L32" s="113">
        <v>2264738</v>
      </c>
      <c r="M32" s="114">
        <v>1844</v>
      </c>
      <c r="N32" s="115">
        <v>2037009</v>
      </c>
    </row>
    <row r="33" spans="1:14" ht="23.25" customHeight="1" x14ac:dyDescent="0.25">
      <c r="A33" s="154" t="s">
        <v>18</v>
      </c>
      <c r="B33" s="155"/>
      <c r="C33" s="155"/>
      <c r="D33" s="155"/>
      <c r="E33" s="155"/>
      <c r="F33" s="155"/>
      <c r="G33" s="155"/>
      <c r="H33" s="155"/>
      <c r="I33" s="155"/>
      <c r="J33" s="156"/>
      <c r="K33" s="6">
        <v>98</v>
      </c>
      <c r="L33" s="113">
        <v>448988</v>
      </c>
      <c r="M33" s="114">
        <v>117</v>
      </c>
      <c r="N33" s="115">
        <v>86135</v>
      </c>
    </row>
    <row r="34" spans="1:14" ht="24.75" customHeight="1" x14ac:dyDescent="0.25">
      <c r="A34" s="154" t="s">
        <v>19</v>
      </c>
      <c r="B34" s="155"/>
      <c r="C34" s="155"/>
      <c r="D34" s="155"/>
      <c r="E34" s="155"/>
      <c r="F34" s="155"/>
      <c r="G34" s="155"/>
      <c r="H34" s="155"/>
      <c r="I34" s="155"/>
      <c r="J34" s="156"/>
      <c r="K34" s="6">
        <v>0</v>
      </c>
      <c r="L34" s="113">
        <v>0</v>
      </c>
      <c r="M34" s="114">
        <v>0</v>
      </c>
      <c r="N34" s="116">
        <v>0</v>
      </c>
    </row>
    <row r="35" spans="1:14" ht="33.75" customHeight="1" x14ac:dyDescent="0.25">
      <c r="A35" s="154" t="s">
        <v>14</v>
      </c>
      <c r="B35" s="155"/>
      <c r="C35" s="155"/>
      <c r="D35" s="155"/>
      <c r="E35" s="155"/>
      <c r="F35" s="155"/>
      <c r="G35" s="155"/>
      <c r="H35" s="155"/>
      <c r="I35" s="155"/>
      <c r="J35" s="156"/>
      <c r="K35" s="6">
        <v>214</v>
      </c>
      <c r="L35" s="113">
        <v>804530</v>
      </c>
      <c r="M35" s="114">
        <v>0</v>
      </c>
      <c r="N35" s="115">
        <v>0</v>
      </c>
    </row>
    <row r="36" spans="1:14" ht="35.25" customHeight="1" x14ac:dyDescent="0.25">
      <c r="A36" s="154" t="s">
        <v>15</v>
      </c>
      <c r="B36" s="155"/>
      <c r="C36" s="155"/>
      <c r="D36" s="155"/>
      <c r="E36" s="155"/>
      <c r="F36" s="155"/>
      <c r="G36" s="155"/>
      <c r="H36" s="155"/>
      <c r="I36" s="155"/>
      <c r="J36" s="156"/>
      <c r="K36" s="6">
        <v>339</v>
      </c>
      <c r="L36" s="113">
        <v>168143</v>
      </c>
      <c r="M36" s="6">
        <v>0</v>
      </c>
      <c r="N36" s="116">
        <v>0</v>
      </c>
    </row>
    <row r="37" spans="1:14" ht="23.25" customHeight="1" x14ac:dyDescent="0.25">
      <c r="A37" s="154" t="s">
        <v>16</v>
      </c>
      <c r="B37" s="155"/>
      <c r="C37" s="155"/>
      <c r="D37" s="155"/>
      <c r="E37" s="155"/>
      <c r="F37" s="155"/>
      <c r="G37" s="155"/>
      <c r="H37" s="155"/>
      <c r="I37" s="155"/>
      <c r="J37" s="156"/>
      <c r="K37" s="6">
        <v>257</v>
      </c>
      <c r="L37" s="113">
        <v>330876</v>
      </c>
      <c r="M37" s="6">
        <v>0</v>
      </c>
      <c r="N37" s="116">
        <v>0</v>
      </c>
    </row>
    <row r="38" spans="1:14" ht="12.75" customHeight="1" x14ac:dyDescent="0.25">
      <c r="A38" s="154" t="s">
        <v>21</v>
      </c>
      <c r="B38" s="155"/>
      <c r="C38" s="155"/>
      <c r="D38" s="155"/>
      <c r="E38" s="155"/>
      <c r="F38" s="155"/>
      <c r="G38" s="155"/>
      <c r="H38" s="155"/>
      <c r="I38" s="155"/>
      <c r="J38" s="156"/>
      <c r="K38" s="6">
        <v>69</v>
      </c>
      <c r="L38" s="113">
        <v>246105</v>
      </c>
      <c r="M38" s="6">
        <v>0</v>
      </c>
      <c r="N38" s="116">
        <v>0</v>
      </c>
    </row>
    <row r="39" spans="1:14" ht="12.75" customHeight="1" x14ac:dyDescent="0.25">
      <c r="A39" s="154" t="s">
        <v>20</v>
      </c>
      <c r="B39" s="155"/>
      <c r="C39" s="155"/>
      <c r="D39" s="155"/>
      <c r="E39" s="155"/>
      <c r="F39" s="155"/>
      <c r="G39" s="155"/>
      <c r="H39" s="155"/>
      <c r="I39" s="155"/>
      <c r="J39" s="156"/>
      <c r="K39" s="6">
        <v>8</v>
      </c>
      <c r="L39" s="117">
        <v>17519</v>
      </c>
      <c r="M39" s="6">
        <v>0</v>
      </c>
      <c r="N39" s="116">
        <v>0</v>
      </c>
    </row>
    <row r="40" spans="1:14" ht="33" customHeight="1" x14ac:dyDescent="0.25">
      <c r="A40" s="154" t="s">
        <v>22</v>
      </c>
      <c r="B40" s="155"/>
      <c r="C40" s="155"/>
      <c r="D40" s="155"/>
      <c r="E40" s="155"/>
      <c r="F40" s="155"/>
      <c r="G40" s="155"/>
      <c r="H40" s="155"/>
      <c r="I40" s="155"/>
      <c r="J40" s="156"/>
      <c r="K40" s="6">
        <v>306</v>
      </c>
      <c r="L40" s="113">
        <v>1748942</v>
      </c>
      <c r="M40" s="6">
        <v>0</v>
      </c>
      <c r="N40" s="116">
        <v>0</v>
      </c>
    </row>
    <row r="41" spans="1:14" ht="26.25" customHeight="1" x14ac:dyDescent="0.25">
      <c r="A41" s="154" t="s">
        <v>23</v>
      </c>
      <c r="B41" s="155"/>
      <c r="C41" s="155"/>
      <c r="D41" s="155"/>
      <c r="E41" s="155"/>
      <c r="F41" s="155"/>
      <c r="G41" s="155"/>
      <c r="H41" s="155"/>
      <c r="I41" s="155"/>
      <c r="J41" s="156"/>
      <c r="K41" s="6">
        <v>3</v>
      </c>
      <c r="L41" s="113">
        <v>5468585</v>
      </c>
      <c r="M41" s="6">
        <v>0</v>
      </c>
      <c r="N41" s="116">
        <v>0</v>
      </c>
    </row>
    <row r="42" spans="1:14" ht="46.7" customHeight="1" x14ac:dyDescent="0.25">
      <c r="A42" s="154" t="s">
        <v>24</v>
      </c>
      <c r="B42" s="155"/>
      <c r="C42" s="155"/>
      <c r="D42" s="155"/>
      <c r="E42" s="155"/>
      <c r="F42" s="155"/>
      <c r="G42" s="155"/>
      <c r="H42" s="155"/>
      <c r="I42" s="155"/>
      <c r="J42" s="156"/>
      <c r="K42" s="6">
        <v>981</v>
      </c>
      <c r="L42" s="113">
        <v>496143</v>
      </c>
      <c r="M42" s="6">
        <v>0</v>
      </c>
      <c r="N42" s="116">
        <v>0</v>
      </c>
    </row>
    <row r="43" spans="1:14" ht="12.75" customHeight="1" x14ac:dyDescent="0.25">
      <c r="A43" s="154" t="s">
        <v>25</v>
      </c>
      <c r="B43" s="155"/>
      <c r="C43" s="155"/>
      <c r="D43" s="155"/>
      <c r="E43" s="155"/>
      <c r="F43" s="155"/>
      <c r="G43" s="155"/>
      <c r="H43" s="155"/>
      <c r="I43" s="155"/>
      <c r="J43" s="156"/>
      <c r="K43" s="6">
        <v>111</v>
      </c>
      <c r="L43" s="113">
        <v>1289377</v>
      </c>
      <c r="M43" s="125">
        <v>28</v>
      </c>
      <c r="N43" s="127">
        <v>404940</v>
      </c>
    </row>
    <row r="44" spans="1:14" ht="23.25" customHeight="1" x14ac:dyDescent="0.25">
      <c r="A44" s="154" t="s">
        <v>26</v>
      </c>
      <c r="B44" s="155"/>
      <c r="C44" s="155"/>
      <c r="D44" s="155"/>
      <c r="E44" s="155"/>
      <c r="F44" s="155"/>
      <c r="G44" s="155"/>
      <c r="H44" s="155"/>
      <c r="I44" s="155"/>
      <c r="J44" s="156"/>
      <c r="K44" s="6">
        <v>0</v>
      </c>
      <c r="L44" s="113">
        <v>0</v>
      </c>
      <c r="M44" s="6">
        <v>0</v>
      </c>
      <c r="N44" s="116">
        <v>0</v>
      </c>
    </row>
    <row r="45" spans="1:14" ht="22.5" customHeight="1" x14ac:dyDescent="0.25">
      <c r="A45" s="154" t="s">
        <v>27</v>
      </c>
      <c r="B45" s="155"/>
      <c r="C45" s="155"/>
      <c r="D45" s="155"/>
      <c r="E45" s="155"/>
      <c r="F45" s="155"/>
      <c r="G45" s="155"/>
      <c r="H45" s="155"/>
      <c r="I45" s="155"/>
      <c r="J45" s="156"/>
      <c r="K45" s="6">
        <v>967</v>
      </c>
      <c r="L45" s="113">
        <v>565645</v>
      </c>
      <c r="M45" s="6">
        <v>0</v>
      </c>
      <c r="N45" s="116">
        <v>0</v>
      </c>
    </row>
    <row r="46" spans="1:14" ht="22.35" customHeight="1" x14ac:dyDescent="0.25">
      <c r="A46" s="154" t="s">
        <v>28</v>
      </c>
      <c r="B46" s="155"/>
      <c r="C46" s="155"/>
      <c r="D46" s="155"/>
      <c r="E46" s="155"/>
      <c r="F46" s="155"/>
      <c r="G46" s="155"/>
      <c r="H46" s="155"/>
      <c r="I46" s="155"/>
      <c r="J46" s="156"/>
      <c r="K46" s="118">
        <v>2997</v>
      </c>
      <c r="L46" s="113">
        <v>2533998</v>
      </c>
      <c r="M46" s="118">
        <v>1688</v>
      </c>
      <c r="N46" s="115">
        <v>2116258</v>
      </c>
    </row>
    <row r="47" spans="1:14" ht="54" customHeight="1" x14ac:dyDescent="0.25">
      <c r="A47" s="154" t="s">
        <v>29</v>
      </c>
      <c r="B47" s="155"/>
      <c r="C47" s="155"/>
      <c r="D47" s="155"/>
      <c r="E47" s="155"/>
      <c r="F47" s="155"/>
      <c r="G47" s="155"/>
      <c r="H47" s="155"/>
      <c r="I47" s="155"/>
      <c r="J47" s="156"/>
      <c r="K47" s="6">
        <v>10</v>
      </c>
      <c r="L47" s="113">
        <v>180156</v>
      </c>
      <c r="M47" s="6">
        <v>0</v>
      </c>
      <c r="N47" s="116">
        <v>0</v>
      </c>
    </row>
    <row r="48" spans="1:14" ht="19.350000000000001" customHeight="1" x14ac:dyDescent="0.25">
      <c r="A48" s="154" t="s">
        <v>107</v>
      </c>
      <c r="B48" s="155"/>
      <c r="C48" s="155"/>
      <c r="D48" s="155"/>
      <c r="E48" s="155"/>
      <c r="F48" s="155"/>
      <c r="G48" s="155"/>
      <c r="H48" s="155"/>
      <c r="I48" s="155"/>
      <c r="J48" s="156"/>
      <c r="K48" s="6">
        <v>34</v>
      </c>
      <c r="L48" s="113">
        <v>147701</v>
      </c>
      <c r="M48" s="6">
        <v>3</v>
      </c>
      <c r="N48" s="116">
        <v>26742</v>
      </c>
    </row>
    <row r="49" spans="1:19" ht="19.350000000000001" customHeight="1" x14ac:dyDescent="0.25">
      <c r="A49" s="154" t="s">
        <v>118</v>
      </c>
      <c r="B49" s="155"/>
      <c r="C49" s="155"/>
      <c r="D49" s="155"/>
      <c r="E49" s="155"/>
      <c r="F49" s="155"/>
      <c r="G49" s="155"/>
      <c r="H49" s="155"/>
      <c r="I49" s="155"/>
      <c r="J49" s="156"/>
      <c r="K49" s="6">
        <v>0</v>
      </c>
      <c r="L49" s="113">
        <v>0</v>
      </c>
      <c r="M49" s="6">
        <v>63</v>
      </c>
      <c r="N49" s="116">
        <v>7236309</v>
      </c>
    </row>
    <row r="50" spans="1:19" x14ac:dyDescent="0.25">
      <c r="A50" s="162" t="s">
        <v>17</v>
      </c>
      <c r="B50" s="162"/>
      <c r="C50" s="162"/>
      <c r="D50" s="162"/>
      <c r="E50" s="162"/>
      <c r="F50" s="162"/>
      <c r="G50" s="162"/>
      <c r="H50" s="162"/>
      <c r="I50" s="162"/>
      <c r="J50" s="162"/>
      <c r="K50" s="7">
        <f>SUM(K31:K49)</f>
        <v>7612</v>
      </c>
      <c r="L50" s="11">
        <f>SUM(L31:L49)</f>
        <v>19360582</v>
      </c>
      <c r="M50" s="7">
        <f>SUM(M31:M49)</f>
        <v>3803</v>
      </c>
      <c r="N50" s="13">
        <f>SUM(N31:N49)</f>
        <v>13879516</v>
      </c>
    </row>
    <row r="51" spans="1:19" x14ac:dyDescent="0.25">
      <c r="L51" s="5"/>
    </row>
    <row r="52" spans="1:19" ht="90" x14ac:dyDescent="0.25">
      <c r="Q52" s="14"/>
      <c r="R52" s="15" t="s">
        <v>11</v>
      </c>
      <c r="S52" s="15" t="s">
        <v>12</v>
      </c>
    </row>
    <row r="53" spans="1:19" ht="30" x14ac:dyDescent="0.25">
      <c r="Q53" s="59" t="s">
        <v>31</v>
      </c>
      <c r="R53" s="14">
        <f>K50</f>
        <v>7612</v>
      </c>
      <c r="S53" s="16">
        <f>L50</f>
        <v>19360582</v>
      </c>
    </row>
    <row r="54" spans="1:19" ht="30" x14ac:dyDescent="0.25">
      <c r="Q54" s="15" t="s">
        <v>32</v>
      </c>
      <c r="R54" s="14">
        <f>M50</f>
        <v>3803</v>
      </c>
      <c r="S54" s="16">
        <f>N50</f>
        <v>13879516</v>
      </c>
    </row>
    <row r="61" spans="1:19" ht="15.75" x14ac:dyDescent="0.25">
      <c r="A61" s="1" t="s">
        <v>72</v>
      </c>
    </row>
    <row r="63" spans="1:19" ht="30" x14ac:dyDescent="0.25">
      <c r="A63" s="14"/>
      <c r="B63" s="15" t="s">
        <v>37</v>
      </c>
    </row>
    <row r="64" spans="1:19" ht="30" x14ac:dyDescent="0.25">
      <c r="A64" s="59" t="s">
        <v>31</v>
      </c>
      <c r="B64" s="14">
        <v>74</v>
      </c>
    </row>
    <row r="65" spans="1:2" ht="30" x14ac:dyDescent="0.25">
      <c r="A65" s="15" t="s">
        <v>32</v>
      </c>
      <c r="B65" s="14">
        <v>104</v>
      </c>
    </row>
    <row r="66" spans="1:2" x14ac:dyDescent="0.25">
      <c r="A66" s="14" t="s">
        <v>36</v>
      </c>
      <c r="B66" s="36">
        <f>SUM(B64:B65)</f>
        <v>178</v>
      </c>
    </row>
  </sheetData>
  <mergeCells count="50">
    <mergeCell ref="K28:L28"/>
    <mergeCell ref="M28:N28"/>
    <mergeCell ref="N29:N30"/>
    <mergeCell ref="K29:K30"/>
    <mergeCell ref="M29:M30"/>
    <mergeCell ref="L29:L30"/>
    <mergeCell ref="A50:J50"/>
    <mergeCell ref="A31:J31"/>
    <mergeCell ref="A32:J32"/>
    <mergeCell ref="A33:J33"/>
    <mergeCell ref="A34:J34"/>
    <mergeCell ref="A35:J35"/>
    <mergeCell ref="A36:J36"/>
    <mergeCell ref="A37:J37"/>
    <mergeCell ref="A38:J38"/>
    <mergeCell ref="A39:J39"/>
    <mergeCell ref="A40:J40"/>
    <mergeCell ref="A41:J41"/>
    <mergeCell ref="A42:J42"/>
    <mergeCell ref="A43:J43"/>
    <mergeCell ref="A44:J44"/>
    <mergeCell ref="A48:J48"/>
    <mergeCell ref="A17:J17"/>
    <mergeCell ref="A18:J18"/>
    <mergeCell ref="A45:J45"/>
    <mergeCell ref="A46:J46"/>
    <mergeCell ref="A47:J47"/>
    <mergeCell ref="A28:J30"/>
    <mergeCell ref="A22:J22"/>
    <mergeCell ref="A12:J12"/>
    <mergeCell ref="A13:J13"/>
    <mergeCell ref="A14:J14"/>
    <mergeCell ref="A15:J15"/>
    <mergeCell ref="A16:J16"/>
    <mergeCell ref="A49:J49"/>
    <mergeCell ref="A23:J23"/>
    <mergeCell ref="K3:K4"/>
    <mergeCell ref="M3:M4"/>
    <mergeCell ref="A24:J24"/>
    <mergeCell ref="A5:J5"/>
    <mergeCell ref="A6:J6"/>
    <mergeCell ref="A7:J7"/>
    <mergeCell ref="A8:J8"/>
    <mergeCell ref="A9:J9"/>
    <mergeCell ref="A19:J19"/>
    <mergeCell ref="A20:J20"/>
    <mergeCell ref="A21:J21"/>
    <mergeCell ref="A3:J4"/>
    <mergeCell ref="A10:J10"/>
    <mergeCell ref="A11:J11"/>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51"/>
  <sheetViews>
    <sheetView tabSelected="1" zoomScaleNormal="100" workbookViewId="0">
      <selection activeCell="G1" sqref="G1"/>
    </sheetView>
  </sheetViews>
  <sheetFormatPr defaultRowHeight="15" x14ac:dyDescent="0.25"/>
  <cols>
    <col min="1" max="1" width="17" customWidth="1"/>
    <col min="2" max="2" width="10.5703125" customWidth="1"/>
    <col min="3" max="6" width="11.85546875" customWidth="1"/>
    <col min="7" max="7" width="11" customWidth="1"/>
    <col min="8" max="8" width="10.5703125" customWidth="1"/>
    <col min="10" max="10" width="9.5703125" customWidth="1"/>
    <col min="12" max="12" width="9.85546875" bestFit="1" customWidth="1"/>
    <col min="16" max="16" width="9.140625" customWidth="1"/>
    <col min="17" max="17" width="13.42578125" customWidth="1"/>
    <col min="18" max="18" width="24.5703125" customWidth="1"/>
    <col min="19" max="19" width="10.85546875" bestFit="1" customWidth="1"/>
    <col min="20" max="20" width="11" bestFit="1" customWidth="1"/>
    <col min="21" max="21" width="11.42578125" customWidth="1"/>
    <col min="22" max="22" width="11" customWidth="1"/>
    <col min="23" max="23" width="9.5703125" bestFit="1" customWidth="1"/>
  </cols>
  <sheetData>
    <row r="1" spans="1:23" ht="15.75" x14ac:dyDescent="0.25">
      <c r="A1" s="1" t="s">
        <v>77</v>
      </c>
    </row>
    <row r="3" spans="1:23" x14ac:dyDescent="0.25">
      <c r="A3" s="176"/>
      <c r="B3" s="177"/>
      <c r="C3" s="88">
        <v>2017</v>
      </c>
      <c r="D3" s="89">
        <v>2018</v>
      </c>
      <c r="E3" s="90">
        <v>2019</v>
      </c>
      <c r="F3" s="92">
        <v>2020</v>
      </c>
      <c r="G3" s="91">
        <v>2021</v>
      </c>
      <c r="R3" s="18"/>
      <c r="S3" s="18">
        <f>C3</f>
        <v>2017</v>
      </c>
      <c r="T3" s="18">
        <f>D3</f>
        <v>2018</v>
      </c>
      <c r="U3" s="18">
        <f>E3</f>
        <v>2019</v>
      </c>
      <c r="V3" s="18">
        <f>F3</f>
        <v>2020</v>
      </c>
      <c r="W3" s="18">
        <f>G3</f>
        <v>2021</v>
      </c>
    </row>
    <row r="4" spans="1:23" ht="30" customHeight="1" x14ac:dyDescent="0.25">
      <c r="A4" s="178" t="s">
        <v>71</v>
      </c>
      <c r="B4" s="15" t="s">
        <v>31</v>
      </c>
      <c r="C4" s="14">
        <v>47</v>
      </c>
      <c r="D4" s="14">
        <v>54</v>
      </c>
      <c r="E4" s="14">
        <v>60</v>
      </c>
      <c r="F4" s="14">
        <v>65</v>
      </c>
      <c r="G4" s="14">
        <f>'2_3_panta_izņēmumi'!B70</f>
        <v>68</v>
      </c>
      <c r="R4" s="17" t="s">
        <v>44</v>
      </c>
      <c r="S4" s="18">
        <f>C9</f>
        <v>484</v>
      </c>
      <c r="T4" s="18">
        <f>D9</f>
        <v>675</v>
      </c>
      <c r="U4" s="18">
        <f>E9</f>
        <v>616</v>
      </c>
      <c r="V4" s="18">
        <f>F9</f>
        <v>586</v>
      </c>
      <c r="W4" s="18">
        <f>G9</f>
        <v>673</v>
      </c>
    </row>
    <row r="5" spans="1:23" ht="30" customHeight="1" x14ac:dyDescent="0.25">
      <c r="A5" s="178"/>
      <c r="B5" s="15" t="s">
        <v>32</v>
      </c>
      <c r="C5" s="14">
        <v>43</v>
      </c>
      <c r="D5" s="14">
        <v>53</v>
      </c>
      <c r="E5" s="14">
        <v>50</v>
      </c>
      <c r="F5" s="14">
        <v>43</v>
      </c>
      <c r="G5" s="14">
        <f>'2_3_panta_izņēmumi'!B71</f>
        <v>42</v>
      </c>
      <c r="R5" s="17" t="s">
        <v>74</v>
      </c>
      <c r="S5" s="38">
        <f>C12/1000000</f>
        <v>114.654308</v>
      </c>
      <c r="T5" s="38">
        <f>D12/1000000</f>
        <v>49.535733</v>
      </c>
      <c r="U5" s="38">
        <f>E12/1000000</f>
        <v>97.927526</v>
      </c>
      <c r="V5" s="60">
        <f>F12/1000000</f>
        <v>102.74471800000001</v>
      </c>
      <c r="W5" s="38">
        <f>G12/1000000</f>
        <v>162.47204099999999</v>
      </c>
    </row>
    <row r="6" spans="1:23" x14ac:dyDescent="0.25">
      <c r="A6" s="178"/>
      <c r="B6" s="67" t="s">
        <v>36</v>
      </c>
      <c r="C6" s="69">
        <f>C4+C5</f>
        <v>90</v>
      </c>
      <c r="D6" s="69">
        <f>D4+D5</f>
        <v>107</v>
      </c>
      <c r="E6" s="68">
        <f>E4+E5</f>
        <v>110</v>
      </c>
      <c r="F6" s="68">
        <f>F4+F5</f>
        <v>108</v>
      </c>
      <c r="G6" s="68">
        <f>G4+G5</f>
        <v>110</v>
      </c>
    </row>
    <row r="7" spans="1:23" ht="30" customHeight="1" x14ac:dyDescent="0.25">
      <c r="A7" s="178" t="s">
        <v>44</v>
      </c>
      <c r="B7" s="15" t="s">
        <v>31</v>
      </c>
      <c r="C7" s="36">
        <v>330</v>
      </c>
      <c r="D7" s="14">
        <v>390</v>
      </c>
      <c r="E7" s="14">
        <v>351</v>
      </c>
      <c r="F7" s="14">
        <v>375</v>
      </c>
      <c r="G7" s="14">
        <f>'2_3_panta_izņēmumi'!B56</f>
        <v>412</v>
      </c>
    </row>
    <row r="8" spans="1:23" ht="30" customHeight="1" x14ac:dyDescent="0.25">
      <c r="A8" s="178"/>
      <c r="B8" s="15" t="s">
        <v>32</v>
      </c>
      <c r="C8" s="36">
        <v>154</v>
      </c>
      <c r="D8" s="14">
        <v>285</v>
      </c>
      <c r="E8" s="14">
        <v>265</v>
      </c>
      <c r="F8" s="14">
        <v>211</v>
      </c>
      <c r="G8" s="16">
        <f>'2_3_panta_izņēmumi'!D56</f>
        <v>261</v>
      </c>
    </row>
    <row r="9" spans="1:23" ht="15" customHeight="1" x14ac:dyDescent="0.25">
      <c r="A9" s="178"/>
      <c r="B9" s="67" t="s">
        <v>36</v>
      </c>
      <c r="C9" s="69">
        <f>C7+C8</f>
        <v>484</v>
      </c>
      <c r="D9" s="69">
        <f>D7+D8</f>
        <v>675</v>
      </c>
      <c r="E9" s="68">
        <f>E7+E8</f>
        <v>616</v>
      </c>
      <c r="F9" s="68">
        <f>F7+F8</f>
        <v>586</v>
      </c>
      <c r="G9" s="68">
        <f>G7+G8</f>
        <v>673</v>
      </c>
    </row>
    <row r="10" spans="1:23" ht="30" customHeight="1" x14ac:dyDescent="0.25">
      <c r="A10" s="178" t="s">
        <v>12</v>
      </c>
      <c r="B10" s="15" t="s">
        <v>31</v>
      </c>
      <c r="C10" s="37">
        <v>107470091</v>
      </c>
      <c r="D10" s="16">
        <v>34214498</v>
      </c>
      <c r="E10" s="16">
        <v>66974471</v>
      </c>
      <c r="F10" s="16">
        <v>97030347</v>
      </c>
      <c r="G10" s="16">
        <f>'2_3_panta_izņēmumi'!C56</f>
        <v>148930306</v>
      </c>
    </row>
    <row r="11" spans="1:23" ht="30" customHeight="1" x14ac:dyDescent="0.25">
      <c r="A11" s="178"/>
      <c r="B11" s="15" t="s">
        <v>32</v>
      </c>
      <c r="C11" s="37">
        <v>7184217</v>
      </c>
      <c r="D11" s="16">
        <v>15321235</v>
      </c>
      <c r="E11" s="16">
        <v>30953055</v>
      </c>
      <c r="F11" s="16">
        <v>5714371</v>
      </c>
      <c r="G11" s="16">
        <f>'2_3_panta_izņēmumi'!E56</f>
        <v>13541735</v>
      </c>
    </row>
    <row r="12" spans="1:23" x14ac:dyDescent="0.25">
      <c r="A12" s="178"/>
      <c r="B12" s="67" t="s">
        <v>36</v>
      </c>
      <c r="C12" s="70">
        <f>C10+C11</f>
        <v>114654308</v>
      </c>
      <c r="D12" s="70">
        <f>D10+D11</f>
        <v>49535733</v>
      </c>
      <c r="E12" s="71">
        <f>E10+E11</f>
        <v>97927526</v>
      </c>
      <c r="F12" s="71">
        <f>F10+F11</f>
        <v>102744718</v>
      </c>
      <c r="G12" s="71">
        <f>G10+G11</f>
        <v>162472041</v>
      </c>
    </row>
    <row r="13" spans="1:23" x14ac:dyDescent="0.25">
      <c r="A13" s="45"/>
      <c r="B13" s="64"/>
      <c r="C13" s="65"/>
      <c r="D13" s="65"/>
      <c r="E13" s="65"/>
      <c r="F13" s="5"/>
      <c r="G13" s="5"/>
    </row>
    <row r="14" spans="1:23" ht="15.75" x14ac:dyDescent="0.25">
      <c r="A14" s="58" t="s">
        <v>78</v>
      </c>
    </row>
    <row r="16" spans="1:23" x14ac:dyDescent="0.25">
      <c r="A16" s="176"/>
      <c r="B16" s="177"/>
      <c r="C16" s="88">
        <v>2017</v>
      </c>
      <c r="D16" s="89">
        <v>2018</v>
      </c>
      <c r="E16" s="90">
        <v>2019</v>
      </c>
      <c r="F16" s="92">
        <v>2020</v>
      </c>
      <c r="G16" s="91">
        <v>2021</v>
      </c>
      <c r="R16" s="18"/>
      <c r="S16" s="18">
        <f>C16</f>
        <v>2017</v>
      </c>
      <c r="T16" s="18">
        <f>D16</f>
        <v>2018</v>
      </c>
      <c r="U16" s="18">
        <f>E16</f>
        <v>2019</v>
      </c>
      <c r="V16" s="18">
        <f>F16</f>
        <v>2020</v>
      </c>
      <c r="W16" s="18">
        <f>G16</f>
        <v>2021</v>
      </c>
    </row>
    <row r="17" spans="1:23" ht="30" x14ac:dyDescent="0.25">
      <c r="A17" s="178" t="s">
        <v>71</v>
      </c>
      <c r="B17" s="15" t="s">
        <v>31</v>
      </c>
      <c r="C17" s="14">
        <v>76</v>
      </c>
      <c r="D17" s="14">
        <v>91</v>
      </c>
      <c r="E17" s="14">
        <v>83</v>
      </c>
      <c r="F17" s="14">
        <v>78</v>
      </c>
      <c r="G17" s="14">
        <f>'2_5_panta_izņēmumi'!B64</f>
        <v>74</v>
      </c>
      <c r="R17" s="17" t="s">
        <v>44</v>
      </c>
      <c r="S17" s="61">
        <f>C22</f>
        <v>9667</v>
      </c>
      <c r="T17" s="61">
        <f>D22</f>
        <v>11983</v>
      </c>
      <c r="U17" s="61">
        <f>E22</f>
        <v>12687</v>
      </c>
      <c r="V17" s="61">
        <f>F22</f>
        <v>9361</v>
      </c>
      <c r="W17" s="61">
        <f>G22</f>
        <v>11415</v>
      </c>
    </row>
    <row r="18" spans="1:23" ht="30" customHeight="1" x14ac:dyDescent="0.25">
      <c r="A18" s="178"/>
      <c r="B18" s="15" t="s">
        <v>32</v>
      </c>
      <c r="C18" s="14">
        <v>97</v>
      </c>
      <c r="D18" s="14">
        <v>98</v>
      </c>
      <c r="E18" s="14">
        <v>97</v>
      </c>
      <c r="F18" s="14">
        <v>98</v>
      </c>
      <c r="G18" s="14">
        <f>'2_5_panta_izņēmumi'!B65</f>
        <v>104</v>
      </c>
      <c r="R18" s="17" t="s">
        <v>74</v>
      </c>
      <c r="S18" s="41">
        <f>C25/1000000</f>
        <v>18.632023</v>
      </c>
      <c r="T18" s="41">
        <f>D25/1000000</f>
        <v>20.977709000000001</v>
      </c>
      <c r="U18" s="41">
        <f>E25/1000000</f>
        <v>24.118293000000001</v>
      </c>
      <c r="V18" s="60">
        <f>F25/1000000</f>
        <v>22.475618999999998</v>
      </c>
      <c r="W18" s="41">
        <f>G25/1000000</f>
        <v>33.240098000000003</v>
      </c>
    </row>
    <row r="19" spans="1:23" x14ac:dyDescent="0.25">
      <c r="A19" s="178"/>
      <c r="B19" s="67" t="s">
        <v>36</v>
      </c>
      <c r="C19" s="69">
        <f>C17+C18</f>
        <v>173</v>
      </c>
      <c r="D19" s="69">
        <f>D17+D18</f>
        <v>189</v>
      </c>
      <c r="E19" s="68">
        <f>E17+E18</f>
        <v>180</v>
      </c>
      <c r="F19" s="68">
        <f>F17+F18</f>
        <v>176</v>
      </c>
      <c r="G19" s="68">
        <f>G17+G18</f>
        <v>178</v>
      </c>
    </row>
    <row r="20" spans="1:23" ht="30" x14ac:dyDescent="0.25">
      <c r="A20" s="178" t="s">
        <v>44</v>
      </c>
      <c r="B20" s="15" t="s">
        <v>31</v>
      </c>
      <c r="C20" s="16">
        <v>7096</v>
      </c>
      <c r="D20" s="16">
        <v>8269</v>
      </c>
      <c r="E20" s="16">
        <v>8485</v>
      </c>
      <c r="F20" s="16">
        <v>6378</v>
      </c>
      <c r="G20" s="14">
        <f>'2_5_panta_izņēmumi'!K50</f>
        <v>7612</v>
      </c>
    </row>
    <row r="21" spans="1:23" ht="30" x14ac:dyDescent="0.25">
      <c r="A21" s="178"/>
      <c r="B21" s="15" t="s">
        <v>32</v>
      </c>
      <c r="C21" s="16">
        <v>2571</v>
      </c>
      <c r="D21" s="16">
        <v>3714</v>
      </c>
      <c r="E21" s="16">
        <v>4202</v>
      </c>
      <c r="F21" s="16">
        <v>2983</v>
      </c>
      <c r="G21" s="16">
        <f>'2_5_panta_izņēmumi'!M50</f>
        <v>3803</v>
      </c>
    </row>
    <row r="22" spans="1:23" x14ac:dyDescent="0.25">
      <c r="A22" s="178"/>
      <c r="B22" s="67" t="s">
        <v>36</v>
      </c>
      <c r="C22" s="69">
        <f>C20+C21</f>
        <v>9667</v>
      </c>
      <c r="D22" s="70">
        <f>D20+D21</f>
        <v>11983</v>
      </c>
      <c r="E22" s="71">
        <f>E20+E21</f>
        <v>12687</v>
      </c>
      <c r="F22" s="71">
        <f>F20+F21</f>
        <v>9361</v>
      </c>
      <c r="G22" s="71">
        <f>G20+G21</f>
        <v>11415</v>
      </c>
    </row>
    <row r="23" spans="1:23" ht="30" customHeight="1" x14ac:dyDescent="0.25">
      <c r="A23" s="178" t="s">
        <v>12</v>
      </c>
      <c r="B23" s="15" t="s">
        <v>31</v>
      </c>
      <c r="C23" s="16">
        <v>13835218</v>
      </c>
      <c r="D23" s="16">
        <v>14410489</v>
      </c>
      <c r="E23" s="16">
        <v>14389040</v>
      </c>
      <c r="F23" s="16">
        <v>12719764</v>
      </c>
      <c r="G23" s="16">
        <f>'2_5_panta_izņēmumi'!L50</f>
        <v>19360582</v>
      </c>
    </row>
    <row r="24" spans="1:23" ht="30" x14ac:dyDescent="0.25">
      <c r="A24" s="178"/>
      <c r="B24" s="15" t="s">
        <v>32</v>
      </c>
      <c r="C24" s="16">
        <v>4796805</v>
      </c>
      <c r="D24" s="16">
        <v>6567220</v>
      </c>
      <c r="E24" s="16">
        <v>9729253</v>
      </c>
      <c r="F24" s="16">
        <v>9755855</v>
      </c>
      <c r="G24" s="16">
        <f>'2_5_panta_izņēmumi'!N50</f>
        <v>13879516</v>
      </c>
    </row>
    <row r="25" spans="1:23" x14ac:dyDescent="0.25">
      <c r="A25" s="178"/>
      <c r="B25" s="67" t="s">
        <v>36</v>
      </c>
      <c r="C25" s="70">
        <f>C23+C24</f>
        <v>18632023</v>
      </c>
      <c r="D25" s="70">
        <f>D23+D24</f>
        <v>20977709</v>
      </c>
      <c r="E25" s="71">
        <f>E23+E24</f>
        <v>24118293</v>
      </c>
      <c r="F25" s="71">
        <f>F23+F24</f>
        <v>22475619</v>
      </c>
      <c r="G25" s="71">
        <f>G23+G24</f>
        <v>33240098</v>
      </c>
    </row>
    <row r="27" spans="1:23" ht="15.75" x14ac:dyDescent="0.25">
      <c r="A27" s="58" t="s">
        <v>131</v>
      </c>
    </row>
    <row r="28" spans="1:23" ht="15.75" x14ac:dyDescent="0.25">
      <c r="A28" s="1"/>
    </row>
    <row r="29" spans="1:23" ht="30" customHeight="1" x14ac:dyDescent="0.25">
      <c r="A29" s="181"/>
      <c r="B29" s="179" t="s">
        <v>117</v>
      </c>
      <c r="C29" s="179"/>
      <c r="D29" s="179"/>
      <c r="E29" s="180" t="s">
        <v>130</v>
      </c>
      <c r="F29" s="180"/>
      <c r="G29" s="180"/>
      <c r="H29" s="183" t="s">
        <v>128</v>
      </c>
      <c r="I29" s="184"/>
      <c r="J29" s="185"/>
    </row>
    <row r="30" spans="1:23" ht="90" x14ac:dyDescent="0.25">
      <c r="A30" s="182"/>
      <c r="B30" s="23" t="s">
        <v>71</v>
      </c>
      <c r="C30" s="23" t="s">
        <v>44</v>
      </c>
      <c r="D30" s="23" t="s">
        <v>12</v>
      </c>
      <c r="E30" s="23" t="s">
        <v>71</v>
      </c>
      <c r="F30" s="23" t="s">
        <v>44</v>
      </c>
      <c r="G30" s="23" t="s">
        <v>12</v>
      </c>
      <c r="H30" s="23" t="s">
        <v>71</v>
      </c>
      <c r="I30" s="23" t="s">
        <v>44</v>
      </c>
      <c r="J30" s="23" t="s">
        <v>12</v>
      </c>
      <c r="S30" s="14"/>
      <c r="T30" s="23" t="s">
        <v>71</v>
      </c>
      <c r="U30" s="23" t="s">
        <v>44</v>
      </c>
      <c r="V30" s="23" t="s">
        <v>12</v>
      </c>
    </row>
    <row r="31" spans="1:23" x14ac:dyDescent="0.25">
      <c r="A31" s="93" t="s">
        <v>31</v>
      </c>
      <c r="B31" s="14">
        <f>F4</f>
        <v>65</v>
      </c>
      <c r="C31" s="16">
        <f>F7</f>
        <v>375</v>
      </c>
      <c r="D31" s="16">
        <f>F10</f>
        <v>97030347</v>
      </c>
      <c r="E31" s="14">
        <f>G4</f>
        <v>68</v>
      </c>
      <c r="F31" s="14">
        <f>G7</f>
        <v>412</v>
      </c>
      <c r="G31" s="16">
        <f>G10</f>
        <v>148930306</v>
      </c>
      <c r="H31" s="39">
        <f>(E31-B31)/E31</f>
        <v>4.4117647058823532E-2</v>
      </c>
      <c r="I31" s="39">
        <f>(F31-C31)/F31</f>
        <v>8.9805825242718448E-2</v>
      </c>
      <c r="J31" s="39">
        <f>(G31-D31)/G31</f>
        <v>0.34848487452916399</v>
      </c>
      <c r="L31" s="5"/>
      <c r="S31" s="14" t="s">
        <v>68</v>
      </c>
      <c r="T31" s="40">
        <f>H33</f>
        <v>1.8181818181818181E-2</v>
      </c>
      <c r="U31" s="40">
        <f>I33</f>
        <v>0.12927191679049035</v>
      </c>
      <c r="V31" s="40">
        <f>J33</f>
        <v>0.36761600723659277</v>
      </c>
    </row>
    <row r="32" spans="1:23" x14ac:dyDescent="0.25">
      <c r="A32" s="93" t="s">
        <v>32</v>
      </c>
      <c r="B32" s="14">
        <f>F5</f>
        <v>43</v>
      </c>
      <c r="C32" s="16">
        <f>F8</f>
        <v>211</v>
      </c>
      <c r="D32" s="16">
        <f>F11</f>
        <v>5714371</v>
      </c>
      <c r="E32" s="14">
        <f>G5</f>
        <v>42</v>
      </c>
      <c r="F32" s="16">
        <f>G8</f>
        <v>261</v>
      </c>
      <c r="G32" s="16">
        <f>G11</f>
        <v>13541735</v>
      </c>
      <c r="H32" s="39">
        <f>(E32-B32)/E32</f>
        <v>-2.3809523809523808E-2</v>
      </c>
      <c r="I32" s="39">
        <f t="shared" ref="I32:I33" si="0">(F32-C32)/F32</f>
        <v>0.19157088122605365</v>
      </c>
      <c r="J32" s="39">
        <f>(G32-D32)/G32</f>
        <v>0.57801780938705416</v>
      </c>
      <c r="S32" s="14" t="s">
        <v>110</v>
      </c>
      <c r="T32" s="40">
        <f>H41</f>
        <v>8.3333333333333329E-2</v>
      </c>
      <c r="U32" s="40">
        <f>I41</f>
        <v>-1.2558139534883721</v>
      </c>
      <c r="V32" s="40">
        <f>J41</f>
        <v>0.9179980702750633</v>
      </c>
    </row>
    <row r="33" spans="1:22" x14ac:dyDescent="0.25">
      <c r="A33" s="94" t="s">
        <v>36</v>
      </c>
      <c r="B33" s="68">
        <f t="shared" ref="B33:G33" si="1">B31+B32</f>
        <v>108</v>
      </c>
      <c r="C33" s="71">
        <f t="shared" si="1"/>
        <v>586</v>
      </c>
      <c r="D33" s="71">
        <f t="shared" si="1"/>
        <v>102744718</v>
      </c>
      <c r="E33" s="68">
        <f t="shared" si="1"/>
        <v>110</v>
      </c>
      <c r="F33" s="71">
        <f t="shared" si="1"/>
        <v>673</v>
      </c>
      <c r="G33" s="71">
        <f t="shared" si="1"/>
        <v>162472041</v>
      </c>
      <c r="H33" s="79">
        <f>(E33-B33)/E33</f>
        <v>1.8181818181818181E-2</v>
      </c>
      <c r="I33" s="79">
        <f t="shared" si="0"/>
        <v>0.12927191679049035</v>
      </c>
      <c r="J33" s="79">
        <f>(G33-D33)/G33</f>
        <v>0.36761600723659277</v>
      </c>
      <c r="L33" s="5"/>
      <c r="S33" s="14" t="s">
        <v>69</v>
      </c>
      <c r="T33" s="40">
        <f>H49</f>
        <v>1.1235955056179775E-2</v>
      </c>
      <c r="U33" s="40">
        <f>I49</f>
        <v>0.17993867717915024</v>
      </c>
      <c r="V33" s="40">
        <f>J49</f>
        <v>0.3238401703869826</v>
      </c>
    </row>
    <row r="34" spans="1:22" x14ac:dyDescent="0.25">
      <c r="A34" s="100"/>
      <c r="B34" s="100"/>
      <c r="C34" s="101"/>
      <c r="D34" s="101"/>
      <c r="E34" s="100"/>
      <c r="F34" s="101"/>
      <c r="G34" s="101"/>
      <c r="H34" s="102"/>
      <c r="I34" s="102"/>
      <c r="J34" s="102"/>
    </row>
    <row r="35" spans="1:22" ht="15.75" x14ac:dyDescent="0.25">
      <c r="A35" s="58" t="s">
        <v>132</v>
      </c>
    </row>
    <row r="37" spans="1:22" x14ac:dyDescent="0.25">
      <c r="A37" s="181"/>
      <c r="B37" s="179" t="s">
        <v>117</v>
      </c>
      <c r="C37" s="179"/>
      <c r="D37" s="179"/>
      <c r="E37" s="180" t="s">
        <v>130</v>
      </c>
      <c r="F37" s="180"/>
      <c r="G37" s="180"/>
      <c r="H37" s="183" t="s">
        <v>128</v>
      </c>
      <c r="I37" s="184"/>
      <c r="J37" s="185"/>
    </row>
    <row r="38" spans="1:22" ht="90" x14ac:dyDescent="0.25">
      <c r="A38" s="182"/>
      <c r="B38" s="23" t="s">
        <v>71</v>
      </c>
      <c r="C38" s="23" t="s">
        <v>44</v>
      </c>
      <c r="D38" s="23" t="s">
        <v>12</v>
      </c>
      <c r="E38" s="23" t="s">
        <v>71</v>
      </c>
      <c r="F38" s="23" t="s">
        <v>44</v>
      </c>
      <c r="G38" s="23" t="s">
        <v>12</v>
      </c>
      <c r="H38" s="23" t="s">
        <v>71</v>
      </c>
      <c r="I38" s="23" t="s">
        <v>44</v>
      </c>
      <c r="J38" s="23" t="s">
        <v>12</v>
      </c>
    </row>
    <row r="39" spans="1:22" x14ac:dyDescent="0.25">
      <c r="A39" s="93" t="s">
        <v>31</v>
      </c>
      <c r="B39" s="14">
        <v>3</v>
      </c>
      <c r="C39" s="16">
        <v>15</v>
      </c>
      <c r="D39" s="16">
        <v>3299494</v>
      </c>
      <c r="E39" s="14">
        <f>'2_4_panta_iznemumi'!B32</f>
        <v>5</v>
      </c>
      <c r="F39" s="14">
        <f>'2_4_panta_iznemumi'!B18</f>
        <v>14</v>
      </c>
      <c r="G39" s="16">
        <f>'2_4_panta_iznemumi'!C18</f>
        <v>118058987</v>
      </c>
      <c r="H39" s="39">
        <f>(E39-B39)/E39</f>
        <v>0.4</v>
      </c>
      <c r="I39" s="39">
        <f>(F39-C39)/F39</f>
        <v>-7.1428571428571425E-2</v>
      </c>
      <c r="J39" s="39">
        <f>(G39-D39)/G39</f>
        <v>0.97205215728303684</v>
      </c>
    </row>
    <row r="40" spans="1:22" x14ac:dyDescent="0.25">
      <c r="A40" s="93" t="s">
        <v>32</v>
      </c>
      <c r="B40" s="14">
        <v>8</v>
      </c>
      <c r="C40" s="16">
        <v>82</v>
      </c>
      <c r="D40" s="16">
        <v>6529137</v>
      </c>
      <c r="E40" s="14">
        <f>'2_4_panta_iznemumi'!B33</f>
        <v>7</v>
      </c>
      <c r="F40" s="16">
        <f>'2_4_panta_iznemumi'!D18</f>
        <v>29</v>
      </c>
      <c r="G40" s="16">
        <f>'2_4_panta_iznemumi'!E18</f>
        <v>1799546</v>
      </c>
      <c r="H40" s="39">
        <f>(E40-B40)/E40</f>
        <v>-0.14285714285714285</v>
      </c>
      <c r="I40" s="39">
        <f t="shared" ref="I40:I41" si="2">(F40-C40)/F40</f>
        <v>-1.8275862068965518</v>
      </c>
      <c r="J40" s="39">
        <f>(G40-D40)/G40</f>
        <v>-2.6282134493922356</v>
      </c>
    </row>
    <row r="41" spans="1:22" x14ac:dyDescent="0.25">
      <c r="A41" s="94" t="s">
        <v>36</v>
      </c>
      <c r="B41" s="68">
        <f t="shared" ref="B41:G41" si="3">B39+B40</f>
        <v>11</v>
      </c>
      <c r="C41" s="71">
        <f t="shared" si="3"/>
        <v>97</v>
      </c>
      <c r="D41" s="71">
        <f t="shared" si="3"/>
        <v>9828631</v>
      </c>
      <c r="E41" s="68">
        <f t="shared" si="3"/>
        <v>12</v>
      </c>
      <c r="F41" s="71">
        <f t="shared" si="3"/>
        <v>43</v>
      </c>
      <c r="G41" s="71">
        <f t="shared" si="3"/>
        <v>119858533</v>
      </c>
      <c r="H41" s="79">
        <f>(E41-B41)/E41</f>
        <v>8.3333333333333329E-2</v>
      </c>
      <c r="I41" s="79">
        <f t="shared" si="2"/>
        <v>-1.2558139534883721</v>
      </c>
      <c r="J41" s="79">
        <f>(G41-D41)/G41</f>
        <v>0.9179980702750633</v>
      </c>
    </row>
    <row r="42" spans="1:22" ht="15.75" x14ac:dyDescent="0.25">
      <c r="A42" s="1"/>
      <c r="G42" s="5"/>
    </row>
    <row r="43" spans="1:22" ht="15.75" x14ac:dyDescent="0.25">
      <c r="A43" s="58" t="s">
        <v>133</v>
      </c>
      <c r="G43" s="5"/>
    </row>
    <row r="45" spans="1:22" ht="30" customHeight="1" x14ac:dyDescent="0.25">
      <c r="A45" s="181"/>
      <c r="B45" s="179" t="s">
        <v>117</v>
      </c>
      <c r="C45" s="179"/>
      <c r="D45" s="179"/>
      <c r="E45" s="180" t="s">
        <v>130</v>
      </c>
      <c r="F45" s="180"/>
      <c r="G45" s="180"/>
      <c r="H45" s="183" t="s">
        <v>128</v>
      </c>
      <c r="I45" s="184"/>
      <c r="J45" s="185"/>
    </row>
    <row r="46" spans="1:22" ht="90" x14ac:dyDescent="0.25">
      <c r="A46" s="182"/>
      <c r="B46" s="23" t="s">
        <v>71</v>
      </c>
      <c r="C46" s="23" t="s">
        <v>44</v>
      </c>
      <c r="D46" s="23" t="s">
        <v>12</v>
      </c>
      <c r="E46" s="23" t="s">
        <v>71</v>
      </c>
      <c r="F46" s="23" t="s">
        <v>44</v>
      </c>
      <c r="G46" s="23" t="s">
        <v>12</v>
      </c>
      <c r="H46" s="23" t="s">
        <v>71</v>
      </c>
      <c r="I46" s="23" t="s">
        <v>44</v>
      </c>
      <c r="J46" s="23" t="s">
        <v>12</v>
      </c>
    </row>
    <row r="47" spans="1:22" x14ac:dyDescent="0.25">
      <c r="A47" s="93" t="s">
        <v>31</v>
      </c>
      <c r="B47" s="14">
        <f>F17</f>
        <v>78</v>
      </c>
      <c r="C47" s="16">
        <f>F20</f>
        <v>6378</v>
      </c>
      <c r="D47" s="16">
        <f>F23</f>
        <v>12719764</v>
      </c>
      <c r="E47" s="14">
        <f>G17</f>
        <v>74</v>
      </c>
      <c r="F47" s="14">
        <f>G20</f>
        <v>7612</v>
      </c>
      <c r="G47" s="16">
        <f>G23</f>
        <v>19360582</v>
      </c>
      <c r="H47" s="39">
        <f>(E47-B47)/E47</f>
        <v>-5.4054054054054057E-2</v>
      </c>
      <c r="I47" s="39">
        <f>(F47-C47)/F47</f>
        <v>0.16211245401996846</v>
      </c>
      <c r="J47" s="39">
        <f>(G47-D47)/G47</f>
        <v>0.34300714720249631</v>
      </c>
    </row>
    <row r="48" spans="1:22" x14ac:dyDescent="0.25">
      <c r="A48" s="93" t="s">
        <v>32</v>
      </c>
      <c r="B48" s="14">
        <f>F18</f>
        <v>98</v>
      </c>
      <c r="C48" s="16">
        <f>F21</f>
        <v>2983</v>
      </c>
      <c r="D48" s="16">
        <f>F24</f>
        <v>9755855</v>
      </c>
      <c r="E48" s="14">
        <f>G18</f>
        <v>104</v>
      </c>
      <c r="F48" s="16">
        <f>G21</f>
        <v>3803</v>
      </c>
      <c r="G48" s="16">
        <f>G24</f>
        <v>13879516</v>
      </c>
      <c r="H48" s="39">
        <f>(E48-B48)/E48</f>
        <v>5.7692307692307696E-2</v>
      </c>
      <c r="I48" s="39">
        <f t="shared" ref="I48:I49" si="4">(F48-C48)/F48</f>
        <v>0.21561924796213516</v>
      </c>
      <c r="J48" s="39">
        <f>(G48-D48)/G48</f>
        <v>0.29710409210234706</v>
      </c>
    </row>
    <row r="49" spans="1:10" x14ac:dyDescent="0.25">
      <c r="A49" s="94" t="s">
        <v>36</v>
      </c>
      <c r="B49" s="68">
        <f t="shared" ref="B49:G49" si="5">B47+B48</f>
        <v>176</v>
      </c>
      <c r="C49" s="71">
        <f t="shared" si="5"/>
        <v>9361</v>
      </c>
      <c r="D49" s="71">
        <f t="shared" si="5"/>
        <v>22475619</v>
      </c>
      <c r="E49" s="68">
        <f t="shared" si="5"/>
        <v>178</v>
      </c>
      <c r="F49" s="71">
        <f t="shared" si="5"/>
        <v>11415</v>
      </c>
      <c r="G49" s="71">
        <f t="shared" si="5"/>
        <v>33240098</v>
      </c>
      <c r="H49" s="79">
        <f>(E49-B49)/E49</f>
        <v>1.1235955056179775E-2</v>
      </c>
      <c r="I49" s="79">
        <f t="shared" si="4"/>
        <v>0.17993867717915024</v>
      </c>
      <c r="J49" s="79">
        <f>(G49-D49)/G49</f>
        <v>0.3238401703869826</v>
      </c>
    </row>
    <row r="50" spans="1:10" x14ac:dyDescent="0.25">
      <c r="G50" s="5"/>
    </row>
    <row r="51" spans="1:10" x14ac:dyDescent="0.25">
      <c r="G51" s="5"/>
    </row>
  </sheetData>
  <mergeCells count="20">
    <mergeCell ref="H45:J45"/>
    <mergeCell ref="A45:A46"/>
    <mergeCell ref="A29:A30"/>
    <mergeCell ref="B29:D29"/>
    <mergeCell ref="E29:G29"/>
    <mergeCell ref="H29:J29"/>
    <mergeCell ref="H37:J37"/>
    <mergeCell ref="A23:A25"/>
    <mergeCell ref="A7:A9"/>
    <mergeCell ref="A10:A12"/>
    <mergeCell ref="B45:D45"/>
    <mergeCell ref="E45:G45"/>
    <mergeCell ref="A37:A38"/>
    <mergeCell ref="B37:D37"/>
    <mergeCell ref="E37:G37"/>
    <mergeCell ref="A3:B3"/>
    <mergeCell ref="A4:A6"/>
    <mergeCell ref="A16:B16"/>
    <mergeCell ref="A17:A19"/>
    <mergeCell ref="A20:A22"/>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Y38"/>
  <sheetViews>
    <sheetView workbookViewId="0">
      <selection activeCell="A2" sqref="A2"/>
    </sheetView>
  </sheetViews>
  <sheetFormatPr defaultRowHeight="15" x14ac:dyDescent="0.25"/>
  <cols>
    <col min="1" max="1" width="10.42578125" customWidth="1"/>
    <col min="2" max="2" width="12.5703125" customWidth="1"/>
    <col min="3" max="3" width="12" customWidth="1"/>
    <col min="4" max="4" width="13.140625" customWidth="1"/>
    <col min="5" max="5" width="12" customWidth="1"/>
    <col min="6" max="6" width="12.85546875" customWidth="1"/>
    <col min="7" max="7" width="12.140625" customWidth="1"/>
    <col min="8" max="8" width="13" customWidth="1"/>
    <col min="9" max="9" width="12.140625" customWidth="1"/>
    <col min="10" max="10" width="12.5703125" customWidth="1"/>
    <col min="11" max="13" width="12.42578125" customWidth="1"/>
    <col min="19" max="19" width="11.85546875" customWidth="1"/>
    <col min="20" max="20" width="16.42578125" customWidth="1"/>
    <col min="21" max="21" width="16" customWidth="1"/>
    <col min="22" max="22" width="33.5703125" customWidth="1"/>
    <col min="23" max="23" width="12.42578125" customWidth="1"/>
    <col min="24" max="24" width="12" customWidth="1"/>
    <col min="25" max="26" width="12.140625" customWidth="1"/>
    <col min="27" max="27" width="9.5703125" bestFit="1" customWidth="1"/>
  </cols>
  <sheetData>
    <row r="1" spans="1:25" ht="15.75" x14ac:dyDescent="0.25">
      <c r="A1" s="1" t="s">
        <v>127</v>
      </c>
    </row>
    <row r="3" spans="1:25" ht="90.75" customHeight="1" x14ac:dyDescent="0.25">
      <c r="A3" s="95" t="s">
        <v>75</v>
      </c>
      <c r="B3" s="96" t="s">
        <v>92</v>
      </c>
      <c r="C3" s="96" t="s">
        <v>76</v>
      </c>
      <c r="D3" s="96" t="s">
        <v>96</v>
      </c>
      <c r="E3" s="96" t="s">
        <v>76</v>
      </c>
    </row>
    <row r="4" spans="1:25" ht="30" x14ac:dyDescent="0.25">
      <c r="A4" s="17" t="s">
        <v>31</v>
      </c>
      <c r="B4" s="35">
        <v>2345615612</v>
      </c>
      <c r="C4" s="42">
        <f>B4/$B$6</f>
        <v>0.61216575336838386</v>
      </c>
      <c r="D4" s="35">
        <v>92052939</v>
      </c>
      <c r="E4" s="42">
        <f>D4/$D$6</f>
        <v>0.70693607169634232</v>
      </c>
    </row>
    <row r="5" spans="1:25" ht="30" x14ac:dyDescent="0.25">
      <c r="A5" s="17" t="s">
        <v>32</v>
      </c>
      <c r="B5" s="35">
        <v>1486051872</v>
      </c>
      <c r="C5" s="42">
        <f>B5/$B$6</f>
        <v>0.38783424663161614</v>
      </c>
      <c r="D5" s="35">
        <v>38161012</v>
      </c>
      <c r="E5" s="42">
        <f>D5/$D$6</f>
        <v>0.29306392830365774</v>
      </c>
    </row>
    <row r="6" spans="1:25" x14ac:dyDescent="0.25">
      <c r="A6" s="22" t="s">
        <v>36</v>
      </c>
      <c r="B6" s="43">
        <f>B4+B5</f>
        <v>3831667484</v>
      </c>
      <c r="C6" s="42">
        <f>B6/$B$6</f>
        <v>1</v>
      </c>
      <c r="D6" s="43">
        <f>D4+D5</f>
        <v>130213951</v>
      </c>
      <c r="E6" s="42">
        <f>D6/$D$6</f>
        <v>1</v>
      </c>
      <c r="F6" s="5"/>
    </row>
    <row r="8" spans="1:25" ht="15.75" x14ac:dyDescent="0.25">
      <c r="A8" s="1" t="s">
        <v>129</v>
      </c>
    </row>
    <row r="10" spans="1:25" x14ac:dyDescent="0.25">
      <c r="A10" s="186" t="s">
        <v>75</v>
      </c>
      <c r="B10" s="188">
        <v>2017</v>
      </c>
      <c r="C10" s="189"/>
      <c r="D10" s="190">
        <v>2018</v>
      </c>
      <c r="E10" s="191"/>
      <c r="F10" s="192">
        <v>2019</v>
      </c>
      <c r="G10" s="193"/>
      <c r="H10" s="196">
        <v>2020</v>
      </c>
      <c r="I10" s="197"/>
      <c r="J10" s="194">
        <v>2021</v>
      </c>
      <c r="K10" s="195"/>
      <c r="T10" s="14"/>
      <c r="U10" s="14">
        <f>B10</f>
        <v>2017</v>
      </c>
      <c r="V10" s="14">
        <f>D10</f>
        <v>2018</v>
      </c>
      <c r="W10" s="14">
        <f>F10</f>
        <v>2019</v>
      </c>
      <c r="X10" s="14">
        <f>H10</f>
        <v>2020</v>
      </c>
      <c r="Y10" s="14">
        <f>J10</f>
        <v>2021</v>
      </c>
    </row>
    <row r="11" spans="1:25" ht="90" customHeight="1" x14ac:dyDescent="0.25">
      <c r="A11" s="187"/>
      <c r="B11" s="96" t="s">
        <v>92</v>
      </c>
      <c r="C11" s="96" t="s">
        <v>96</v>
      </c>
      <c r="D11" s="96" t="s">
        <v>92</v>
      </c>
      <c r="E11" s="96" t="s">
        <v>96</v>
      </c>
      <c r="F11" s="96" t="s">
        <v>92</v>
      </c>
      <c r="G11" s="96" t="s">
        <v>96</v>
      </c>
      <c r="H11" s="96" t="s">
        <v>92</v>
      </c>
      <c r="I11" s="96" t="s">
        <v>96</v>
      </c>
      <c r="J11" s="96" t="s">
        <v>92</v>
      </c>
      <c r="K11" s="96" t="s">
        <v>96</v>
      </c>
      <c r="T11" s="23" t="s">
        <v>97</v>
      </c>
      <c r="U11" s="38">
        <f>B14/1000000</f>
        <v>2653.5030120000001</v>
      </c>
      <c r="V11" s="38">
        <f>D14/1000000</f>
        <v>3119.6792390000001</v>
      </c>
      <c r="W11" s="38">
        <f>F14/1000000</f>
        <v>3377.208185</v>
      </c>
      <c r="X11" s="38">
        <f>H14/1000000</f>
        <v>3632.3136100000002</v>
      </c>
      <c r="Y11" s="38">
        <f>J14/1000000</f>
        <v>3831.6674840000001</v>
      </c>
    </row>
    <row r="12" spans="1:25" ht="30" customHeight="1" x14ac:dyDescent="0.25">
      <c r="A12" s="17" t="s">
        <v>31</v>
      </c>
      <c r="B12" s="44">
        <v>1465413545</v>
      </c>
      <c r="C12" s="44">
        <v>56233406</v>
      </c>
      <c r="D12" s="44">
        <v>1705750516</v>
      </c>
      <c r="E12" s="44">
        <v>78586065</v>
      </c>
      <c r="F12" s="44">
        <v>1898826732</v>
      </c>
      <c r="G12" s="44">
        <v>79783041</v>
      </c>
      <c r="H12" s="35">
        <v>2184659210</v>
      </c>
      <c r="I12" s="35">
        <v>95153864</v>
      </c>
      <c r="J12" s="35">
        <f>B4</f>
        <v>2345615612</v>
      </c>
      <c r="K12" s="35">
        <f>D4</f>
        <v>92052939</v>
      </c>
      <c r="T12" s="23" t="s">
        <v>98</v>
      </c>
      <c r="U12" s="38">
        <f>C14/1000000</f>
        <v>74.855805000000004</v>
      </c>
      <c r="V12" s="38">
        <f>E14/1000000</f>
        <v>119.076638</v>
      </c>
      <c r="W12" s="38">
        <f>G14/1000000</f>
        <v>111.503349</v>
      </c>
      <c r="X12" s="38">
        <f>I14/1000000</f>
        <v>129.09187900000001</v>
      </c>
      <c r="Y12" s="38">
        <f>K14/1000000</f>
        <v>130.21395100000001</v>
      </c>
    </row>
    <row r="13" spans="1:25" ht="30" x14ac:dyDescent="0.25">
      <c r="A13" s="17" t="s">
        <v>32</v>
      </c>
      <c r="B13" s="44">
        <v>1188089467</v>
      </c>
      <c r="C13" s="44">
        <v>18622399</v>
      </c>
      <c r="D13" s="44">
        <v>1413928723</v>
      </c>
      <c r="E13" s="44">
        <v>40490573</v>
      </c>
      <c r="F13" s="44">
        <v>1478381453</v>
      </c>
      <c r="G13" s="44">
        <v>31720308</v>
      </c>
      <c r="H13" s="35">
        <v>1447654400</v>
      </c>
      <c r="I13" s="35">
        <v>33938015</v>
      </c>
      <c r="J13" s="35">
        <f>B5</f>
        <v>1486051872</v>
      </c>
      <c r="K13" s="35">
        <f>D5</f>
        <v>38161012</v>
      </c>
    </row>
    <row r="14" spans="1:25" x14ac:dyDescent="0.25">
      <c r="A14" s="22" t="s">
        <v>36</v>
      </c>
      <c r="B14" s="43">
        <f t="shared" ref="B14:E14" si="0">SUM(B12:B13)</f>
        <v>2653503012</v>
      </c>
      <c r="C14" s="43">
        <f t="shared" si="0"/>
        <v>74855805</v>
      </c>
      <c r="D14" s="43">
        <f t="shared" si="0"/>
        <v>3119679239</v>
      </c>
      <c r="E14" s="43">
        <f t="shared" si="0"/>
        <v>119076638</v>
      </c>
      <c r="F14" s="43">
        <f>F12+F13</f>
        <v>3377208185</v>
      </c>
      <c r="G14" s="43">
        <f>G12+G13</f>
        <v>111503349</v>
      </c>
      <c r="H14" s="43">
        <f>H12+H13</f>
        <v>3632313610</v>
      </c>
      <c r="I14" s="43">
        <f>I12+I13</f>
        <v>129091879</v>
      </c>
      <c r="J14" s="43">
        <f t="shared" ref="J14:K14" si="1">SUM(J12:J13)</f>
        <v>3831667484</v>
      </c>
      <c r="K14" s="43">
        <f t="shared" si="1"/>
        <v>130213951</v>
      </c>
    </row>
    <row r="16" spans="1:25" ht="15.75" x14ac:dyDescent="0.25">
      <c r="A16" s="1" t="s">
        <v>128</v>
      </c>
      <c r="J16" s="66"/>
      <c r="K16" s="66"/>
    </row>
    <row r="17" spans="1:10" x14ac:dyDescent="0.25">
      <c r="F17" s="5"/>
      <c r="G17" s="52"/>
      <c r="H17" s="52"/>
      <c r="I17" s="52"/>
      <c r="J17" s="66"/>
    </row>
    <row r="18" spans="1:10" ht="75" x14ac:dyDescent="0.25">
      <c r="A18" s="95" t="s">
        <v>75</v>
      </c>
      <c r="B18" s="96" t="s">
        <v>79</v>
      </c>
      <c r="C18" s="96" t="s">
        <v>80</v>
      </c>
    </row>
    <row r="19" spans="1:10" ht="30" x14ac:dyDescent="0.25">
      <c r="A19" s="98" t="s">
        <v>31</v>
      </c>
      <c r="B19" s="121">
        <f t="shared" ref="B19:C21" si="2">(J12-H12)/H12</f>
        <v>7.3675748264645818E-2</v>
      </c>
      <c r="C19" s="121">
        <f t="shared" si="2"/>
        <v>-3.2588534712578776E-2</v>
      </c>
    </row>
    <row r="20" spans="1:10" ht="30" x14ac:dyDescent="0.25">
      <c r="A20" s="98" t="s">
        <v>32</v>
      </c>
      <c r="B20" s="121">
        <f t="shared" si="2"/>
        <v>2.6523921731595606E-2</v>
      </c>
      <c r="C20" s="121">
        <f t="shared" si="2"/>
        <v>0.12443264581031035</v>
      </c>
    </row>
    <row r="21" spans="1:10" x14ac:dyDescent="0.25">
      <c r="A21" s="63" t="s">
        <v>36</v>
      </c>
      <c r="B21" s="121">
        <f t="shared" si="2"/>
        <v>5.4883442181634753E-2</v>
      </c>
      <c r="C21" s="121">
        <f t="shared" si="2"/>
        <v>8.6920417356385372E-3</v>
      </c>
    </row>
    <row r="35" spans="4:9" x14ac:dyDescent="0.25">
      <c r="D35" s="45"/>
      <c r="E35" s="45"/>
      <c r="F35" s="45"/>
      <c r="G35" s="45"/>
      <c r="H35" s="45"/>
      <c r="I35" s="45"/>
    </row>
    <row r="36" spans="4:9" x14ac:dyDescent="0.25">
      <c r="D36" s="46"/>
      <c r="E36" s="46"/>
      <c r="F36" s="46"/>
      <c r="G36" s="46"/>
      <c r="H36" s="46"/>
      <c r="I36" s="46"/>
    </row>
    <row r="37" spans="4:9" x14ac:dyDescent="0.25">
      <c r="D37" s="46"/>
      <c r="E37" s="46"/>
      <c r="F37" s="46"/>
      <c r="G37" s="46"/>
      <c r="H37" s="46"/>
      <c r="I37" s="46"/>
    </row>
    <row r="38" spans="4:9" x14ac:dyDescent="0.25">
      <c r="D38" s="47"/>
      <c r="E38" s="47"/>
      <c r="F38" s="47"/>
      <c r="G38" s="47"/>
      <c r="H38" s="47"/>
      <c r="I38" s="47"/>
    </row>
  </sheetData>
  <mergeCells count="6">
    <mergeCell ref="A10:A11"/>
    <mergeCell ref="B10:C10"/>
    <mergeCell ref="D10:E10"/>
    <mergeCell ref="F10:G10"/>
    <mergeCell ref="J10:K10"/>
    <mergeCell ref="H10:I10"/>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7"/>
  <sheetViews>
    <sheetView workbookViewId="0">
      <selection activeCell="B8" sqref="B8"/>
    </sheetView>
  </sheetViews>
  <sheetFormatPr defaultRowHeight="15" x14ac:dyDescent="0.25"/>
  <cols>
    <col min="2" max="2" width="103" customWidth="1"/>
    <col min="4" max="4" width="10.28515625" customWidth="1"/>
    <col min="5" max="5" width="10.85546875" customWidth="1"/>
  </cols>
  <sheetData>
    <row r="1" spans="1:7" ht="15.75" x14ac:dyDescent="0.25">
      <c r="A1" s="97" t="s">
        <v>84</v>
      </c>
    </row>
    <row r="3" spans="1:7" ht="60" customHeight="1" x14ac:dyDescent="0.25">
      <c r="A3" s="18" t="s">
        <v>85</v>
      </c>
      <c r="B3" s="119" t="s">
        <v>137</v>
      </c>
    </row>
    <row r="4" spans="1:7" ht="45" x14ac:dyDescent="0.25">
      <c r="A4" s="34" t="s">
        <v>86</v>
      </c>
      <c r="B4" s="129" t="s">
        <v>135</v>
      </c>
      <c r="G4" s="120"/>
    </row>
    <row r="5" spans="1:7" ht="77.25" customHeight="1" x14ac:dyDescent="0.25">
      <c r="A5" s="34" t="s">
        <v>87</v>
      </c>
      <c r="B5" s="130" t="s">
        <v>138</v>
      </c>
      <c r="D5" s="46"/>
      <c r="E5" s="55"/>
    </row>
    <row r="6" spans="1:7" s="132" customFormat="1" ht="75" x14ac:dyDescent="0.25">
      <c r="A6" s="131" t="s">
        <v>88</v>
      </c>
      <c r="B6" s="129" t="s">
        <v>136</v>
      </c>
    </row>
    <row r="7" spans="1:7" ht="75" x14ac:dyDescent="0.25">
      <c r="A7" s="34" t="s">
        <v>90</v>
      </c>
      <c r="B7" s="119" t="s">
        <v>139</v>
      </c>
    </row>
  </sheetData>
  <phoneticPr fontId="19"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08626BBD0903124A8BE549742AC2495B" ma:contentTypeVersion="13" ma:contentTypeDescription="Izveidot jaunu dokumentu." ma:contentTypeScope="" ma:versionID="ee41d0e89ba949912c99576118efd6c5">
  <xsd:schema xmlns:xsd="http://www.w3.org/2001/XMLSchema" xmlns:xs="http://www.w3.org/2001/XMLSchema" xmlns:p="http://schemas.microsoft.com/office/2006/metadata/properties" xmlns:ns2="544998ca-8e64-45f6-9a2d-c1086fce7cc6" xmlns:ns3="2bd09435-a6f8-4b25-a728-35d6bfb889dd" targetNamespace="http://schemas.microsoft.com/office/2006/metadata/properties" ma:root="true" ma:fieldsID="6b004f936b5e499483dbae4105ce1642" ns2:_="" ns3:_="">
    <xsd:import namespace="544998ca-8e64-45f6-9a2d-c1086fce7cc6"/>
    <xsd:import namespace="2bd09435-a6f8-4b25-a728-35d6bfb889d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4998ca-8e64-45f6-9a2d-c1086fce7c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ttēlu atzīmes" ma:readOnly="false" ma:fieldId="{5cf76f15-5ced-4ddc-b409-7134ff3c332f}" ma:taxonomyMulti="true" ma:sspId="e01d4dec-29c4-41e7-989f-1fbfffcc474f"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bd09435-a6f8-4b25-a728-35d6bfb889d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4de5db8-ad67-46a7-ab1c-06d3ca70f8dc}" ma:internalName="TaxCatchAll" ma:showField="CatchAllData" ma:web="2bd09435-a6f8-4b25-a728-35d6bfb889d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44998ca-8e64-45f6-9a2d-c1086fce7cc6">
      <Terms xmlns="http://schemas.microsoft.com/office/infopath/2007/PartnerControls"/>
    </lcf76f155ced4ddcb4097134ff3c332f>
    <TaxCatchAll xmlns="2bd09435-a6f8-4b25-a728-35d6bfb889d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154798A-56A4-4D7F-84B6-5D05C6863BEB}"/>
</file>

<file path=customXml/itemProps2.xml><?xml version="1.0" encoding="utf-8"?>
<ds:datastoreItem xmlns:ds="http://schemas.openxmlformats.org/officeDocument/2006/customXml" ds:itemID="{B67CC87E-552D-483F-98BB-F275619F9DE9}">
  <ds:schemaRefs>
    <ds:schemaRef ds:uri="http://schemas.microsoft.com/office/2006/metadata/properties"/>
    <ds:schemaRef ds:uri="http://schemas.microsoft.com/office/infopath/2007/PartnerControls"/>
    <ds:schemaRef ds:uri="544998ca-8e64-45f6-9a2d-c1086fce7cc6"/>
    <ds:schemaRef ds:uri="2bd09435-a6f8-4b25-a728-35d6bfb889dd"/>
  </ds:schemaRefs>
</ds:datastoreItem>
</file>

<file path=customXml/itemProps3.xml><?xml version="1.0" encoding="utf-8"?>
<ds:datastoreItem xmlns:ds="http://schemas.openxmlformats.org/officeDocument/2006/customXml" ds:itemID="{35057F60-A2D8-42DB-A87C-49A1D1A5450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PIL_2021_gads</vt:lpstr>
      <vt:lpstr>Satura_rādītājs_metodoloģija</vt:lpstr>
      <vt:lpstr>1_galvenie_rādītāji</vt:lpstr>
      <vt:lpstr>2_3_panta_izņēmumi</vt:lpstr>
      <vt:lpstr>2_4_panta_iznemumi</vt:lpstr>
      <vt:lpstr>2_5_panta_izņēmumi</vt:lpstr>
      <vt:lpstr>2_dinamika</vt:lpstr>
      <vt:lpstr>3_fakt_izmaksas_un_dinamika</vt:lpstr>
      <vt:lpstr>4_secinājumi</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Marika Vizule</dc:creator>
  <cp:lastModifiedBy>Sanita Liepa-Kudiņa</cp:lastModifiedBy>
  <cp:lastPrinted>2019-12-13T07:25:40Z</cp:lastPrinted>
  <dcterms:created xsi:type="dcterms:W3CDTF">2018-11-26T07:59:57Z</dcterms:created>
  <dcterms:modified xsi:type="dcterms:W3CDTF">2022-10-27T06:38:14Z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0x01010008626BBD0903124A8BE549742AC2495B</vt:lpwstr>
  </property>
  <property fmtid="{D5CDD505-2E9C-101B-9397-08002B2CF9AE}" pid="3" name="Order">
    <vt:r8>837200</vt:r8>
  </property>
  <property fmtid="{D5CDD505-2E9C-101B-9397-08002B2CF9AE}" pid="4" name="MediaServiceImageTags">
    <vt:lpwstr/>
  </property>
</Properties>
</file>