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tatistika\Renate\Laikrindas\2021\Rezultāti-2021\"/>
    </mc:Choice>
  </mc:AlternateContent>
  <xr:revisionPtr revIDLastSave="0" documentId="13_ncr:1_{1B3F5164-1658-41F5-8A22-6A8565E27EB3}" xr6:coauthVersionLast="47" xr6:coauthVersionMax="47" xr10:uidLastSave="{00000000-0000-0000-0000-000000000000}"/>
  <bookViews>
    <workbookView xWindow="28680" yWindow="-120" windowWidth="29040" windowHeight="17640" xr2:uid="{D83B6EA6-7617-4E36-BE6C-E55BBDA207E4}"/>
  </bookViews>
  <sheets>
    <sheet name="Rezultātu-paziņojumi-PIL-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8" i="1" l="1"/>
  <c r="G78" i="1"/>
  <c r="D75" i="1"/>
  <c r="C75" i="1"/>
  <c r="D73" i="1"/>
  <c r="C73" i="1"/>
  <c r="D71" i="1"/>
  <c r="C71" i="1"/>
  <c r="C37" i="1" l="1"/>
  <c r="C31" i="1"/>
  <c r="C25" i="1"/>
  <c r="C19" i="1"/>
  <c r="C14" i="1"/>
  <c r="H37" i="1" l="1"/>
  <c r="H36" i="1"/>
  <c r="H35" i="1"/>
  <c r="G36" i="1"/>
  <c r="G35" i="1"/>
  <c r="H31" i="1"/>
  <c r="H30" i="1"/>
  <c r="H29" i="1"/>
  <c r="G31" i="1"/>
  <c r="G30" i="1"/>
  <c r="G29" i="1"/>
  <c r="H25" i="1"/>
  <c r="H24" i="1"/>
  <c r="H23" i="1"/>
  <c r="G24" i="1"/>
  <c r="G23" i="1"/>
  <c r="H19" i="1"/>
  <c r="H18" i="1"/>
  <c r="H17" i="1"/>
  <c r="G18" i="1"/>
  <c r="G17" i="1"/>
  <c r="H14" i="1"/>
  <c r="H13" i="1"/>
  <c r="H12" i="1"/>
  <c r="G37" i="1"/>
  <c r="D33" i="1"/>
  <c r="D27" i="1"/>
  <c r="C27" i="1"/>
  <c r="C21" i="1"/>
  <c r="D21" i="1"/>
  <c r="D15" i="1"/>
  <c r="G19" i="1"/>
  <c r="C10" i="1"/>
  <c r="D10" i="1"/>
  <c r="H62" i="1"/>
  <c r="H61" i="1"/>
  <c r="H60" i="1"/>
  <c r="G62" i="1"/>
  <c r="G61" i="1"/>
  <c r="G60" i="1"/>
  <c r="C33" i="1" l="1"/>
  <c r="C15" i="1"/>
  <c r="G25" i="1"/>
  <c r="H44" i="1" l="1"/>
  <c r="H43" i="1"/>
  <c r="H42" i="1"/>
  <c r="G44" i="1"/>
  <c r="G43" i="1"/>
  <c r="G42" i="1"/>
  <c r="H56" i="1"/>
  <c r="G56" i="1"/>
  <c r="H55" i="1"/>
  <c r="G55" i="1"/>
  <c r="H54" i="1"/>
  <c r="G54" i="1"/>
  <c r="H50" i="1"/>
  <c r="H49" i="1"/>
  <c r="H48" i="1"/>
  <c r="G50" i="1"/>
  <c r="G49" i="1"/>
  <c r="G48" i="1"/>
  <c r="D58" i="1"/>
  <c r="C58" i="1"/>
  <c r="D52" i="1"/>
  <c r="C52" i="1"/>
  <c r="D40" i="1"/>
  <c r="C40" i="1"/>
  <c r="D46" i="1"/>
  <c r="C46" i="1"/>
  <c r="H67" i="1"/>
  <c r="H68" i="1"/>
  <c r="G68" i="1"/>
  <c r="G67" i="1"/>
  <c r="H70" i="1"/>
  <c r="G70" i="1"/>
  <c r="H72" i="1"/>
  <c r="G72" i="1"/>
  <c r="H74" i="1"/>
  <c r="G74" i="1"/>
  <c r="D65" i="1"/>
  <c r="C65" i="1"/>
  <c r="F10" i="1" l="1"/>
  <c r="F15" i="1"/>
  <c r="E15" i="1"/>
  <c r="F21" i="1"/>
  <c r="E21" i="1"/>
  <c r="F65" i="1"/>
  <c r="E65" i="1"/>
  <c r="F58" i="1"/>
  <c r="F63" i="1" s="1"/>
  <c r="E58" i="1"/>
  <c r="F52" i="1"/>
  <c r="E52" i="1"/>
  <c r="F46" i="1"/>
  <c r="E46" i="1"/>
  <c r="F40" i="1"/>
  <c r="E40" i="1"/>
  <c r="F33" i="1"/>
  <c r="E33" i="1"/>
  <c r="F27" i="1"/>
  <c r="E27" i="1"/>
  <c r="E73" i="1" l="1"/>
  <c r="E75" i="1"/>
  <c r="E71" i="1"/>
  <c r="F73" i="1"/>
  <c r="F71" i="1"/>
  <c r="F75" i="1"/>
  <c r="E63" i="1"/>
  <c r="H77" i="1"/>
  <c r="G77" i="1"/>
  <c r="H58" i="1"/>
  <c r="D63" i="1"/>
  <c r="G40" i="1"/>
  <c r="H15" i="1"/>
  <c r="G14" i="1"/>
  <c r="G13" i="1"/>
  <c r="G12" i="1"/>
  <c r="F8" i="1"/>
  <c r="E10" i="1"/>
  <c r="G10" i="1" s="1"/>
  <c r="C8" i="1" l="1"/>
  <c r="C57" i="1"/>
  <c r="C63" i="1"/>
  <c r="C51" i="1"/>
  <c r="D57" i="1"/>
  <c r="D51" i="1"/>
  <c r="D8" i="1"/>
  <c r="F57" i="1"/>
  <c r="E51" i="1"/>
  <c r="F7" i="1"/>
  <c r="H40" i="1"/>
  <c r="F51" i="1"/>
  <c r="E57" i="1"/>
  <c r="E8" i="1"/>
  <c r="E7" i="1" s="1"/>
  <c r="F32" i="1"/>
  <c r="F26" i="1"/>
  <c r="F38" i="1"/>
  <c r="H10" i="1"/>
  <c r="G15" i="1"/>
  <c r="G21" i="1"/>
  <c r="G27" i="1"/>
  <c r="G33" i="1"/>
  <c r="G46" i="1"/>
  <c r="G52" i="1"/>
  <c r="H21" i="1"/>
  <c r="H27" i="1"/>
  <c r="H33" i="1"/>
  <c r="H46" i="1"/>
  <c r="H52" i="1"/>
  <c r="G58" i="1"/>
  <c r="G65" i="1"/>
  <c r="H65" i="1"/>
  <c r="D32" i="1" l="1"/>
  <c r="D7" i="1"/>
  <c r="H7" i="1" s="1"/>
  <c r="C26" i="1"/>
  <c r="C7" i="1"/>
  <c r="G7" i="1" s="1"/>
  <c r="H8" i="1"/>
  <c r="D26" i="1"/>
  <c r="D38" i="1"/>
  <c r="C38" i="1"/>
  <c r="C32" i="1"/>
  <c r="E38" i="1"/>
  <c r="E32" i="1"/>
  <c r="G8" i="1"/>
  <c r="E26" i="1"/>
</calcChain>
</file>

<file path=xl/sharedStrings.xml><?xml version="1.0" encoding="utf-8"?>
<sst xmlns="http://schemas.openxmlformats.org/spreadsheetml/2006/main" count="85" uniqueCount="32">
  <si>
    <t>Dati</t>
  </si>
  <si>
    <t xml:space="preserve">Īpatsvats (%) </t>
  </si>
  <si>
    <t xml:space="preserve">Kopējā noslēgtā līgumsumma (EUR bez PVN) </t>
  </si>
  <si>
    <t>Publisko iepirkumu likums</t>
  </si>
  <si>
    <t>Pavisam kopā</t>
  </si>
  <si>
    <t>virs un zem ES līgumcenu sliekšņa</t>
  </si>
  <si>
    <t xml:space="preserve">t.sk. </t>
  </si>
  <si>
    <t>virs ES līgumcenu sliekšņa*</t>
  </si>
  <si>
    <t>Būvdarbi</t>
  </si>
  <si>
    <t>Piegāde</t>
  </si>
  <si>
    <t>Pakalpojumi</t>
  </si>
  <si>
    <t>zem  ES līgumcenu sliekšņa**</t>
  </si>
  <si>
    <t>virs/zem līgumcenu sliekšņa</t>
  </si>
  <si>
    <t>Saistībā ar norādi par ES fondiem</t>
  </si>
  <si>
    <r>
      <t>Kopējais īpatsvars ar norādi par ES fondiem (salīdzinājumā ar kopējo noslēgto līgumsummu un skaitu,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</si>
  <si>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Piemērojot vides aizsardzības prasības</t>
  </si>
  <si>
    <t>Norāde par centralizētu iepirkumu</t>
  </si>
  <si>
    <r>
      <t>Kopējais īpatsvars centralizētie iepirkumi (salīdzinājumā ar kopējo noslēgto līgumsummu un skaitu,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</si>
  <si>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9. panta kārtībā</t>
  </si>
  <si>
    <t>2. pielikuma pakalpojumi</t>
  </si>
  <si>
    <t>zem ES līgumcenu sliekšņa**</t>
  </si>
  <si>
    <t>Kopējā līgumsumma attiecībā uz sociālo atbildību</t>
  </si>
  <si>
    <t>Inovatīvo risinājumu iepirkumu kopējā līgumsumma</t>
  </si>
  <si>
    <t>* iepirkumi ar paredzamo līgumcenu, kas ir vienāda ar MK noteiktajām līgumcenu robežvērtībām vai lielāka par to</t>
  </si>
  <si>
    <t>** iepirkumi ar paredzamo līgumcenu, kas ir mazāka par MK noteiktajām līgumcenu robežvērtībām</t>
  </si>
  <si>
    <t xml:space="preserve">Publiskā iepirkumu likuma publikāciju statistikas rādītāji </t>
  </si>
  <si>
    <r>
      <t>Kopējais īpatsvars, piemērojot vides aizsardzības prasības (salīdzinājumā ar kopējo noslēgto līgumsummu un skaitu,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</si>
  <si>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Rezultātu paziņojumu skaitu veido - Paziņojums par līguma slēgšanas tiesību piešķiršanu (neiekļaujot līgumus vispārīgās vienošanās ietvaros), Paziņojums par metu konkursa rezultātiem, Paziņojums par sociālajiem un citiem īpašiem pakalpojumiem - paziņojums par līguma slēgšanas tiesību piešķiršanu, informatīvs paziņojums par noslēgto līgumu.</t>
  </si>
  <si>
    <t>Aktualizēts: 28.01.2022.</t>
  </si>
  <si>
    <t>2020. gada attiecīgā perioda dati</t>
  </si>
  <si>
    <t>Rezultātu paziņojumu skaits</t>
  </si>
  <si>
    <t>Pārskata periods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</si>
</sst>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2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u/>
      <sz val="14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b/>
      <u/>
      <sz val="12"/>
      <color theme="1"/>
      <name val="Calibri"/>
      <family val="2"/>
      <charset val="186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lightGray">
        <bgColor theme="9" tint="0.5999938962981048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lightGray">
        <bgColor theme="8" tint="0.5999938962981048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Gray">
        <bgColor theme="7" tint="0.59999389629810485"/>
      </patternFill>
    </fill>
    <fill>
      <patternFill patternType="solid">
        <fgColor theme="2" tint="-0.49998474074526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/>
    <xf numFmtId="0" fontId="2" fillId="2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right"/>
    </xf>
    <xf numFmtId="0" fontId="2" fillId="0" borderId="2" xfId="0" applyFont="1" applyBorder="1"/>
    <xf numFmtId="3" fontId="5" fillId="0" borderId="2" xfId="0" applyNumberFormat="1" applyFont="1" applyBorder="1"/>
    <xf numFmtId="164" fontId="2" fillId="0" borderId="2" xfId="0" applyNumberFormat="1" applyFont="1" applyBorder="1"/>
    <xf numFmtId="0" fontId="3" fillId="4" borderId="2" xfId="0" applyFont="1" applyFill="1" applyBorder="1" applyAlignment="1">
      <alignment horizontal="right" wrapText="1"/>
    </xf>
    <xf numFmtId="3" fontId="6" fillId="4" borderId="2" xfId="0" applyNumberFormat="1" applyFont="1" applyFill="1" applyBorder="1"/>
    <xf numFmtId="0" fontId="2" fillId="0" borderId="2" xfId="0" applyFont="1" applyBorder="1" applyAlignment="1">
      <alignment horizontal="right"/>
    </xf>
    <xf numFmtId="0" fontId="2" fillId="2" borderId="2" xfId="0" applyFont="1" applyFill="1" applyBorder="1"/>
    <xf numFmtId="3" fontId="2" fillId="2" borderId="2" xfId="0" applyNumberFormat="1" applyFont="1" applyFill="1" applyBorder="1"/>
    <xf numFmtId="0" fontId="7" fillId="0" borderId="2" xfId="0" applyFont="1" applyBorder="1"/>
    <xf numFmtId="3" fontId="6" fillId="0" borderId="2" xfId="0" applyNumberFormat="1" applyFont="1" applyBorder="1"/>
    <xf numFmtId="165" fontId="2" fillId="0" borderId="2" xfId="0" applyNumberFormat="1" applyFont="1" applyBorder="1"/>
    <xf numFmtId="0" fontId="2" fillId="5" borderId="2" xfId="0" applyFont="1" applyFill="1" applyBorder="1"/>
    <xf numFmtId="3" fontId="2" fillId="5" borderId="2" xfId="0" applyNumberFormat="1" applyFont="1" applyFill="1" applyBorder="1"/>
    <xf numFmtId="0" fontId="2" fillId="0" borderId="7" xfId="0" applyFont="1" applyBorder="1" applyAlignment="1">
      <alignment horizontal="right"/>
    </xf>
    <xf numFmtId="0" fontId="2" fillId="5" borderId="7" xfId="0" applyFont="1" applyFill="1" applyBorder="1"/>
    <xf numFmtId="3" fontId="2" fillId="5" borderId="7" xfId="0" applyNumberFormat="1" applyFont="1" applyFill="1" applyBorder="1"/>
    <xf numFmtId="164" fontId="2" fillId="0" borderId="7" xfId="0" applyNumberFormat="1" applyFont="1" applyBorder="1"/>
    <xf numFmtId="0" fontId="2" fillId="0" borderId="8" xfId="0" applyFont="1" applyBorder="1"/>
    <xf numFmtId="3" fontId="2" fillId="0" borderId="8" xfId="0" applyNumberFormat="1" applyFont="1" applyBorder="1"/>
    <xf numFmtId="164" fontId="2" fillId="0" borderId="8" xfId="0" applyNumberFormat="1" applyFont="1" applyBorder="1"/>
    <xf numFmtId="0" fontId="2" fillId="5" borderId="2" xfId="0" applyFont="1" applyFill="1" applyBorder="1" applyAlignment="1">
      <alignment horizontal="right"/>
    </xf>
    <xf numFmtId="0" fontId="2" fillId="6" borderId="2" xfId="0" applyFont="1" applyFill="1" applyBorder="1" applyAlignment="1">
      <alignment horizontal="right"/>
    </xf>
    <xf numFmtId="0" fontId="2" fillId="6" borderId="9" xfId="0" applyFont="1" applyFill="1" applyBorder="1" applyAlignment="1">
      <alignment horizontal="right"/>
    </xf>
    <xf numFmtId="0" fontId="2" fillId="5" borderId="9" xfId="0" applyFont="1" applyFill="1" applyBorder="1"/>
    <xf numFmtId="3" fontId="2" fillId="5" borderId="9" xfId="0" applyNumberFormat="1" applyFont="1" applyFill="1" applyBorder="1"/>
    <xf numFmtId="164" fontId="2" fillId="0" borderId="9" xfId="0" applyNumberFormat="1" applyFont="1" applyBorder="1"/>
    <xf numFmtId="0" fontId="2" fillId="7" borderId="2" xfId="0" applyFont="1" applyFill="1" applyBorder="1" applyAlignment="1">
      <alignment wrapText="1"/>
    </xf>
    <xf numFmtId="3" fontId="2" fillId="0" borderId="2" xfId="0" applyNumberFormat="1" applyFont="1" applyBorder="1"/>
    <xf numFmtId="0" fontId="2" fillId="9" borderId="2" xfId="0" applyFont="1" applyFill="1" applyBorder="1" applyAlignment="1">
      <alignment horizontal="right"/>
    </xf>
    <xf numFmtId="0" fontId="2" fillId="9" borderId="9" xfId="0" applyFont="1" applyFill="1" applyBorder="1" applyAlignment="1">
      <alignment horizontal="right"/>
    </xf>
    <xf numFmtId="0" fontId="2" fillId="10" borderId="2" xfId="0" applyFont="1" applyFill="1" applyBorder="1" applyAlignment="1">
      <alignment wrapText="1"/>
    </xf>
    <xf numFmtId="0" fontId="3" fillId="12" borderId="2" xfId="0" applyFont="1" applyFill="1" applyBorder="1" applyAlignment="1">
      <alignment horizontal="left" wrapText="1"/>
    </xf>
    <xf numFmtId="0" fontId="2" fillId="12" borderId="2" xfId="0" applyFont="1" applyFill="1" applyBorder="1" applyAlignment="1">
      <alignment horizontal="right"/>
    </xf>
    <xf numFmtId="0" fontId="2" fillId="12" borderId="9" xfId="0" applyFont="1" applyFill="1" applyBorder="1" applyAlignment="1">
      <alignment horizontal="right"/>
    </xf>
    <xf numFmtId="0" fontId="9" fillId="5" borderId="9" xfId="0" applyFont="1" applyFill="1" applyBorder="1"/>
    <xf numFmtId="0" fontId="2" fillId="13" borderId="10" xfId="0" applyFont="1" applyFill="1" applyBorder="1" applyAlignment="1">
      <alignment wrapText="1"/>
    </xf>
    <xf numFmtId="164" fontId="0" fillId="13" borderId="10" xfId="0" applyNumberFormat="1" applyFill="1" applyBorder="1"/>
    <xf numFmtId="165" fontId="0" fillId="13" borderId="10" xfId="0" applyNumberFormat="1" applyFill="1" applyBorder="1"/>
    <xf numFmtId="0" fontId="0" fillId="14" borderId="10" xfId="0" applyFill="1" applyBorder="1"/>
    <xf numFmtId="0" fontId="7" fillId="4" borderId="8" xfId="0" applyFont="1" applyFill="1" applyBorder="1"/>
    <xf numFmtId="3" fontId="6" fillId="4" borderId="8" xfId="0" applyNumberFormat="1" applyFont="1" applyFill="1" applyBorder="1"/>
    <xf numFmtId="164" fontId="2" fillId="2" borderId="2" xfId="0" applyNumberFormat="1" applyFont="1" applyFill="1" applyBorder="1"/>
    <xf numFmtId="0" fontId="2" fillId="13" borderId="2" xfId="0" applyFont="1" applyFill="1" applyBorder="1" applyAlignment="1">
      <alignment wrapText="1"/>
    </xf>
    <xf numFmtId="164" fontId="0" fillId="13" borderId="2" xfId="0" applyNumberFormat="1" applyFill="1" applyBorder="1"/>
    <xf numFmtId="165" fontId="0" fillId="13" borderId="2" xfId="0" applyNumberFormat="1" applyFill="1" applyBorder="1"/>
    <xf numFmtId="0" fontId="0" fillId="14" borderId="2" xfId="0" applyFill="1" applyBorder="1"/>
    <xf numFmtId="0" fontId="6" fillId="4" borderId="7" xfId="0" applyFont="1" applyFill="1" applyBorder="1" applyAlignment="1">
      <alignment horizontal="left"/>
    </xf>
    <xf numFmtId="3" fontId="6" fillId="4" borderId="7" xfId="0" applyNumberFormat="1" applyFont="1" applyFill="1" applyBorder="1"/>
    <xf numFmtId="0" fontId="2" fillId="2" borderId="7" xfId="0" applyFont="1" applyFill="1" applyBorder="1"/>
    <xf numFmtId="3" fontId="2" fillId="2" borderId="7" xfId="0" applyNumberFormat="1" applyFont="1" applyFill="1" applyBorder="1"/>
    <xf numFmtId="0" fontId="7" fillId="0" borderId="9" xfId="0" applyFont="1" applyBorder="1"/>
    <xf numFmtId="165" fontId="2" fillId="0" borderId="9" xfId="0" applyNumberFormat="1" applyFont="1" applyBorder="1"/>
    <xf numFmtId="0" fontId="3" fillId="0" borderId="2" xfId="0" applyFont="1" applyBorder="1" applyAlignment="1">
      <alignment horizontal="left" wrapText="1"/>
    </xf>
    <xf numFmtId="3" fontId="3" fillId="0" borderId="0" xfId="0" applyNumberFormat="1" applyFont="1"/>
    <xf numFmtId="0" fontId="10" fillId="0" borderId="0" xfId="0" applyFont="1"/>
    <xf numFmtId="0" fontId="3" fillId="0" borderId="0" xfId="0" applyFont="1"/>
    <xf numFmtId="0" fontId="11" fillId="0" borderId="0" xfId="0" applyFont="1"/>
    <xf numFmtId="0" fontId="3" fillId="9" borderId="8" xfId="0" applyFont="1" applyFill="1" applyBorder="1" applyAlignment="1">
      <alignment horizontal="left" wrapText="1"/>
    </xf>
    <xf numFmtId="0" fontId="3" fillId="6" borderId="2" xfId="0" applyFont="1" applyFill="1" applyBorder="1" applyAlignment="1">
      <alignment horizontal="left" wrapText="1"/>
    </xf>
    <xf numFmtId="164" fontId="0" fillId="7" borderId="2" xfId="0" applyNumberFormat="1" applyFill="1" applyBorder="1"/>
    <xf numFmtId="165" fontId="0" fillId="7" borderId="2" xfId="0" applyNumberFormat="1" applyFill="1" applyBorder="1"/>
    <xf numFmtId="0" fontId="0" fillId="8" borderId="2" xfId="0" applyFill="1" applyBorder="1"/>
    <xf numFmtId="164" fontId="2" fillId="10" borderId="8" xfId="0" applyNumberFormat="1" applyFont="1" applyFill="1" applyBorder="1"/>
    <xf numFmtId="165" fontId="2" fillId="10" borderId="8" xfId="0" applyNumberFormat="1" applyFont="1" applyFill="1" applyBorder="1"/>
    <xf numFmtId="0" fontId="2" fillId="11" borderId="8" xfId="0" applyFont="1" applyFill="1" applyBorder="1"/>
    <xf numFmtId="0" fontId="2" fillId="11" borderId="2" xfId="0" applyFont="1" applyFill="1" applyBorder="1"/>
    <xf numFmtId="0" fontId="0" fillId="7" borderId="2" xfId="0" applyFill="1" applyBorder="1"/>
    <xf numFmtId="164" fontId="0" fillId="13" borderId="14" xfId="0" applyNumberFormat="1" applyFill="1" applyBorder="1"/>
    <xf numFmtId="0" fontId="2" fillId="0" borderId="0" xfId="0" applyFont="1"/>
    <xf numFmtId="3" fontId="9" fillId="0" borderId="7" xfId="0" applyNumberFormat="1" applyFont="1" applyBorder="1"/>
    <xf numFmtId="3" fontId="9" fillId="0" borderId="9" xfId="0" applyNumberFormat="1" applyFont="1" applyBorder="1"/>
    <xf numFmtId="3" fontId="2" fillId="0" borderId="0" xfId="0" applyNumberFormat="1" applyFont="1"/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2" fillId="15" borderId="8" xfId="0" applyFont="1" applyFill="1" applyBorder="1" applyAlignment="1">
      <alignment horizontal="center"/>
    </xf>
    <xf numFmtId="0" fontId="2" fillId="15" borderId="11" xfId="0" applyFont="1" applyFill="1" applyBorder="1" applyAlignment="1">
      <alignment horizontal="center"/>
    </xf>
    <xf numFmtId="0" fontId="2" fillId="15" borderId="12" xfId="0" applyFont="1" applyFill="1" applyBorder="1" applyAlignment="1">
      <alignment horizontal="center"/>
    </xf>
    <xf numFmtId="2" fontId="1" fillId="0" borderId="0" xfId="0" applyNumberFormat="1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3" fillId="15" borderId="4" xfId="0" applyFont="1" applyFill="1" applyBorder="1" applyAlignment="1">
      <alignment horizontal="center" wrapText="1"/>
    </xf>
    <xf numFmtId="0" fontId="3" fillId="15" borderId="5" xfId="0" applyFont="1" applyFill="1" applyBorder="1" applyAlignment="1">
      <alignment horizontal="center" wrapText="1"/>
    </xf>
    <xf numFmtId="0" fontId="3" fillId="15" borderId="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0F3E6-EA6D-4CA9-A294-860E7BD13B30}">
  <dimension ref="A1:K86"/>
  <sheetViews>
    <sheetView tabSelected="1" topLeftCell="A58" workbookViewId="0">
      <selection activeCell="M75" sqref="M75"/>
    </sheetView>
  </sheetViews>
  <sheetFormatPr defaultRowHeight="15" x14ac:dyDescent="0.25"/>
  <cols>
    <col min="1" max="1" width="24.42578125" customWidth="1"/>
    <col min="2" max="2" width="7.7109375" customWidth="1"/>
    <col min="3" max="3" width="8.28515625" customWidth="1"/>
    <col min="4" max="4" width="14.28515625" bestFit="1" customWidth="1"/>
    <col min="5" max="5" width="11.140625" customWidth="1"/>
    <col min="6" max="6" width="14.28515625" bestFit="1" customWidth="1"/>
    <col min="7" max="7" width="10.7109375" customWidth="1"/>
    <col min="8" max="9" width="10.85546875" bestFit="1" customWidth="1"/>
    <col min="11" max="11" width="12.28515625" bestFit="1" customWidth="1"/>
  </cols>
  <sheetData>
    <row r="1" spans="1:11" ht="18" customHeight="1" x14ac:dyDescent="0.25">
      <c r="A1" s="85" t="s">
        <v>25</v>
      </c>
      <c r="B1" s="85"/>
      <c r="C1" s="85"/>
      <c r="D1" s="85"/>
      <c r="E1" s="85"/>
      <c r="F1" s="85"/>
      <c r="G1" s="85"/>
    </row>
    <row r="2" spans="1:11" s="1" customFormat="1" ht="12.75" x14ac:dyDescent="0.2"/>
    <row r="3" spans="1:11" s="1" customFormat="1" ht="9.75" customHeight="1" x14ac:dyDescent="0.2">
      <c r="A3" s="1" t="s">
        <v>28</v>
      </c>
    </row>
    <row r="4" spans="1:11" s="1" customFormat="1" ht="27" customHeight="1" x14ac:dyDescent="0.2">
      <c r="A4" s="86"/>
      <c r="B4" s="88" t="s">
        <v>31</v>
      </c>
      <c r="C4" s="89" t="s">
        <v>0</v>
      </c>
      <c r="D4" s="89"/>
      <c r="E4" s="90" t="s">
        <v>29</v>
      </c>
      <c r="F4" s="90"/>
      <c r="G4" s="88" t="s">
        <v>1</v>
      </c>
      <c r="H4" s="88"/>
    </row>
    <row r="5" spans="1:11" s="1" customFormat="1" ht="63.75" x14ac:dyDescent="0.2">
      <c r="A5" s="87"/>
      <c r="B5" s="88"/>
      <c r="C5" s="2" t="s">
        <v>30</v>
      </c>
      <c r="D5" s="2" t="s">
        <v>2</v>
      </c>
      <c r="E5" s="2" t="s">
        <v>30</v>
      </c>
      <c r="F5" s="2" t="s">
        <v>2</v>
      </c>
      <c r="G5" s="2" t="s">
        <v>30</v>
      </c>
      <c r="H5" s="2" t="s">
        <v>2</v>
      </c>
    </row>
    <row r="6" spans="1:11" s="1" customFormat="1" ht="12.75" x14ac:dyDescent="0.2">
      <c r="A6" s="76" t="s">
        <v>3</v>
      </c>
      <c r="B6" s="77"/>
      <c r="C6" s="77"/>
      <c r="D6" s="77"/>
      <c r="E6" s="77"/>
      <c r="F6" s="77"/>
      <c r="G6" s="77"/>
      <c r="H6" s="78"/>
    </row>
    <row r="7" spans="1:11" s="1" customFormat="1" ht="18.75" x14ac:dyDescent="0.3">
      <c r="A7" s="3" t="s">
        <v>4</v>
      </c>
      <c r="B7" s="4">
        <v>2021</v>
      </c>
      <c r="C7" s="5">
        <f>C8+C40+C65</f>
        <v>11853</v>
      </c>
      <c r="D7" s="5">
        <f>D8+D40+D65</f>
        <v>3417325295</v>
      </c>
      <c r="E7" s="5">
        <f>E8+E40+E65</f>
        <v>11409</v>
      </c>
      <c r="F7" s="5">
        <f>F8+F40+F65</f>
        <v>2853745435</v>
      </c>
      <c r="G7" s="6">
        <f>(C7-E7)/E7*100</f>
        <v>3.8916644754141463</v>
      </c>
      <c r="H7" s="6">
        <f>(D7-F7)/F7*100</f>
        <v>19.748778327874923</v>
      </c>
    </row>
    <row r="8" spans="1:11" s="1" customFormat="1" ht="25.5" x14ac:dyDescent="0.2">
      <c r="A8" s="7" t="s">
        <v>5</v>
      </c>
      <c r="B8" s="4">
        <v>2021</v>
      </c>
      <c r="C8" s="8">
        <f>C10+C15</f>
        <v>6064</v>
      </c>
      <c r="D8" s="8">
        <f>D10+D15</f>
        <v>3099649005</v>
      </c>
      <c r="E8" s="8">
        <f>E10+E15</f>
        <v>5287</v>
      </c>
      <c r="F8" s="8">
        <f>F10+F15</f>
        <v>2568824830</v>
      </c>
      <c r="G8" s="6">
        <f>(C8-E8)/E8*100</f>
        <v>14.696425193871763</v>
      </c>
      <c r="H8" s="6">
        <f>(D8-F8)/F8*100</f>
        <v>20.664086114427661</v>
      </c>
      <c r="J8" s="75"/>
      <c r="K8" s="75"/>
    </row>
    <row r="9" spans="1:11" s="1" customFormat="1" ht="12" customHeight="1" x14ac:dyDescent="0.2">
      <c r="A9" s="9" t="s">
        <v>6</v>
      </c>
      <c r="B9" s="10"/>
      <c r="C9" s="11"/>
      <c r="D9" s="11"/>
      <c r="E9" s="11"/>
      <c r="F9" s="11"/>
      <c r="G9" s="10"/>
      <c r="H9" s="10"/>
      <c r="J9" s="75"/>
      <c r="K9" s="75"/>
    </row>
    <row r="10" spans="1:11" s="1" customFormat="1" ht="12.75" x14ac:dyDescent="0.2">
      <c r="A10" s="12" t="s">
        <v>7</v>
      </c>
      <c r="B10" s="4">
        <v>2021</v>
      </c>
      <c r="C10" s="13">
        <f>C12+C13+C14</f>
        <v>2613</v>
      </c>
      <c r="D10" s="13">
        <f>D12+D13+D14</f>
        <v>2520415495</v>
      </c>
      <c r="E10" s="13">
        <f>E12+E13+E14</f>
        <v>2179</v>
      </c>
      <c r="F10" s="13">
        <f>F12+F13+F14</f>
        <v>1992656351</v>
      </c>
      <c r="G10" s="14">
        <f>(C10-E10)/E10*100</f>
        <v>19.91739329967875</v>
      </c>
      <c r="H10" s="14">
        <f>(D10-F10)/F10*100</f>
        <v>26.485206229119633</v>
      </c>
      <c r="J10" s="75"/>
      <c r="K10" s="75"/>
    </row>
    <row r="11" spans="1:11" s="1" customFormat="1" ht="12" customHeight="1" x14ac:dyDescent="0.2">
      <c r="A11" s="9" t="s">
        <v>6</v>
      </c>
      <c r="B11" s="10"/>
      <c r="C11" s="11"/>
      <c r="D11" s="11"/>
      <c r="E11" s="11"/>
      <c r="F11" s="11"/>
      <c r="G11" s="10"/>
      <c r="H11" s="10"/>
    </row>
    <row r="12" spans="1:11" s="1" customFormat="1" ht="12.75" x14ac:dyDescent="0.2">
      <c r="A12" s="9" t="s">
        <v>8</v>
      </c>
      <c r="B12" s="4">
        <v>2021</v>
      </c>
      <c r="C12" s="16">
        <v>147</v>
      </c>
      <c r="D12" s="31">
        <v>875446599</v>
      </c>
      <c r="E12" s="16">
        <v>116</v>
      </c>
      <c r="F12" s="16">
        <v>460533116</v>
      </c>
      <c r="G12" s="6">
        <f t="shared" ref="G12:G14" si="0">(C12-E12)/E12*100</f>
        <v>26.72413793103448</v>
      </c>
      <c r="H12" s="6">
        <f>(D12-F12)/F12*100</f>
        <v>90.094168819772776</v>
      </c>
    </row>
    <row r="13" spans="1:11" s="1" customFormat="1" ht="12.75" x14ac:dyDescent="0.2">
      <c r="A13" s="9" t="s">
        <v>9</v>
      </c>
      <c r="B13" s="4">
        <v>2021</v>
      </c>
      <c r="C13" s="16">
        <v>1652</v>
      </c>
      <c r="D13" s="31">
        <v>785645935</v>
      </c>
      <c r="E13" s="16">
        <v>1407</v>
      </c>
      <c r="F13" s="16">
        <v>683483931</v>
      </c>
      <c r="G13" s="6">
        <f t="shared" si="0"/>
        <v>17.412935323383085</v>
      </c>
      <c r="H13" s="6">
        <f>(D13-F13)/F13*100</f>
        <v>14.947242995241684</v>
      </c>
    </row>
    <row r="14" spans="1:11" s="1" customFormat="1" ht="12.75" x14ac:dyDescent="0.2">
      <c r="A14" s="9" t="s">
        <v>10</v>
      </c>
      <c r="B14" s="4">
        <v>2021</v>
      </c>
      <c r="C14" s="16">
        <f>801+13</f>
        <v>814</v>
      </c>
      <c r="D14" s="31">
        <v>859322961</v>
      </c>
      <c r="E14" s="16">
        <v>656</v>
      </c>
      <c r="F14" s="16">
        <v>848639304</v>
      </c>
      <c r="G14" s="6">
        <f t="shared" si="0"/>
        <v>24.085365853658537</v>
      </c>
      <c r="H14" s="6">
        <f>(D14-F14)/F14*100</f>
        <v>1.2589161201517953</v>
      </c>
    </row>
    <row r="15" spans="1:11" s="1" customFormat="1" ht="12.75" x14ac:dyDescent="0.2">
      <c r="A15" s="12" t="s">
        <v>11</v>
      </c>
      <c r="B15" s="4">
        <v>2021</v>
      </c>
      <c r="C15" s="13">
        <f>C17+C18+C19</f>
        <v>3451</v>
      </c>
      <c r="D15" s="13">
        <f>D17+D18+D19</f>
        <v>579233510</v>
      </c>
      <c r="E15" s="13">
        <f>E17+E18+E19</f>
        <v>3108</v>
      </c>
      <c r="F15" s="13">
        <f>F17+F18+F19</f>
        <v>576168479</v>
      </c>
      <c r="G15" s="6">
        <f>(C15-E15)/E15*100</f>
        <v>11.036036036036036</v>
      </c>
      <c r="H15" s="6">
        <f>(D15-F15)/F15*100</f>
        <v>0.53196783783098966</v>
      </c>
    </row>
    <row r="16" spans="1:11" s="1" customFormat="1" ht="12" customHeight="1" x14ac:dyDescent="0.2">
      <c r="A16" s="9" t="s">
        <v>6</v>
      </c>
      <c r="B16" s="10"/>
      <c r="C16" s="11"/>
      <c r="D16" s="11"/>
      <c r="E16" s="11"/>
      <c r="F16" s="11"/>
      <c r="G16" s="10"/>
      <c r="H16" s="10"/>
    </row>
    <row r="17" spans="1:8" s="1" customFormat="1" ht="12.75" x14ac:dyDescent="0.2">
      <c r="A17" s="9" t="s">
        <v>8</v>
      </c>
      <c r="B17" s="4">
        <v>2021</v>
      </c>
      <c r="C17" s="31">
        <v>1118</v>
      </c>
      <c r="D17" s="31">
        <v>471625037</v>
      </c>
      <c r="E17" s="15">
        <v>1083</v>
      </c>
      <c r="F17" s="16">
        <v>479164027</v>
      </c>
      <c r="G17" s="6">
        <f t="shared" ref="G17:H19" si="1">(C17-E17)/E17*100</f>
        <v>3.2317636195752537</v>
      </c>
      <c r="H17" s="6">
        <f t="shared" si="1"/>
        <v>-1.5733631022347176</v>
      </c>
    </row>
    <row r="18" spans="1:8" s="1" customFormat="1" ht="12.75" x14ac:dyDescent="0.2">
      <c r="A18" s="9" t="s">
        <v>9</v>
      </c>
      <c r="B18" s="4">
        <v>2021</v>
      </c>
      <c r="C18" s="31">
        <v>1365</v>
      </c>
      <c r="D18" s="31">
        <v>63532413</v>
      </c>
      <c r="E18" s="15">
        <v>1232</v>
      </c>
      <c r="F18" s="16">
        <v>57732780</v>
      </c>
      <c r="G18" s="6">
        <f t="shared" si="1"/>
        <v>10.795454545454545</v>
      </c>
      <c r="H18" s="6">
        <f t="shared" si="1"/>
        <v>10.045649975629097</v>
      </c>
    </row>
    <row r="19" spans="1:8" s="1" customFormat="1" ht="12.75" x14ac:dyDescent="0.2">
      <c r="A19" s="17" t="s">
        <v>10</v>
      </c>
      <c r="B19" s="4">
        <v>2021</v>
      </c>
      <c r="C19" s="31">
        <f>958+10</f>
        <v>968</v>
      </c>
      <c r="D19" s="31">
        <v>44076060</v>
      </c>
      <c r="E19" s="18">
        <v>793</v>
      </c>
      <c r="F19" s="19">
        <v>39271672</v>
      </c>
      <c r="G19" s="20">
        <f t="shared" si="1"/>
        <v>22.068095838587642</v>
      </c>
      <c r="H19" s="20">
        <f t="shared" si="1"/>
        <v>12.233724095067814</v>
      </c>
    </row>
    <row r="20" spans="1:8" s="1" customFormat="1" ht="18.75" x14ac:dyDescent="0.3">
      <c r="A20" s="79" t="s">
        <v>12</v>
      </c>
      <c r="B20" s="80"/>
      <c r="C20" s="80"/>
      <c r="D20" s="80"/>
      <c r="E20" s="80"/>
      <c r="F20" s="80"/>
      <c r="G20" s="80"/>
      <c r="H20" s="81"/>
    </row>
    <row r="21" spans="1:8" s="1" customFormat="1" ht="25.5" x14ac:dyDescent="0.2">
      <c r="A21" s="61" t="s">
        <v>13</v>
      </c>
      <c r="B21" s="4">
        <v>2021</v>
      </c>
      <c r="C21" s="21">
        <f>C23+C24+C25</f>
        <v>1187</v>
      </c>
      <c r="D21" s="22">
        <f>D23+D24+D25</f>
        <v>742438025</v>
      </c>
      <c r="E21" s="22">
        <f>E23+E24+E25</f>
        <v>1223</v>
      </c>
      <c r="F21" s="22">
        <f>F23+F24+F25</f>
        <v>810600174</v>
      </c>
      <c r="G21" s="23">
        <f t="shared" ref="G21:H21" si="2">(C21-E21)/E21*100</f>
        <v>-2.9435813573180702</v>
      </c>
      <c r="H21" s="23">
        <f t="shared" si="2"/>
        <v>-8.408849539674538</v>
      </c>
    </row>
    <row r="22" spans="1:8" s="1" customFormat="1" ht="12.75" x14ac:dyDescent="0.2">
      <c r="A22" s="24" t="s">
        <v>6</v>
      </c>
      <c r="B22" s="10"/>
      <c r="C22" s="10"/>
      <c r="D22" s="11"/>
      <c r="E22" s="11"/>
      <c r="F22" s="11"/>
      <c r="G22" s="11"/>
      <c r="H22" s="10"/>
    </row>
    <row r="23" spans="1:8" s="1" customFormat="1" ht="12.75" x14ac:dyDescent="0.2">
      <c r="A23" s="32" t="s">
        <v>8</v>
      </c>
      <c r="B23" s="4">
        <v>2021</v>
      </c>
      <c r="C23" s="31">
        <v>344</v>
      </c>
      <c r="D23" s="31">
        <v>345832708</v>
      </c>
      <c r="E23" s="15">
        <v>423</v>
      </c>
      <c r="F23" s="16">
        <v>443624834</v>
      </c>
      <c r="G23" s="6">
        <f t="shared" ref="G23:H25" si="3">(C23-E23)/E23*100</f>
        <v>-18.67612293144208</v>
      </c>
      <c r="H23" s="6">
        <f t="shared" si="3"/>
        <v>-22.043879987115421</v>
      </c>
    </row>
    <row r="24" spans="1:8" s="1" customFormat="1" ht="12.75" x14ac:dyDescent="0.2">
      <c r="A24" s="32" t="s">
        <v>9</v>
      </c>
      <c r="B24" s="4">
        <v>2021</v>
      </c>
      <c r="C24" s="31">
        <v>526</v>
      </c>
      <c r="D24" s="31">
        <v>211105829</v>
      </c>
      <c r="E24" s="15">
        <v>535</v>
      </c>
      <c r="F24" s="16">
        <v>330297435</v>
      </c>
      <c r="G24" s="6">
        <f t="shared" si="3"/>
        <v>-1.6822429906542056</v>
      </c>
      <c r="H24" s="6">
        <f t="shared" si="3"/>
        <v>-36.086143387701455</v>
      </c>
    </row>
    <row r="25" spans="1:8" s="1" customFormat="1" ht="13.5" thickBot="1" x14ac:dyDescent="0.25">
      <c r="A25" s="33" t="s">
        <v>10</v>
      </c>
      <c r="B25" s="4">
        <v>2021</v>
      </c>
      <c r="C25" s="31">
        <f>312+5</f>
        <v>317</v>
      </c>
      <c r="D25" s="31">
        <v>185499488</v>
      </c>
      <c r="E25" s="27">
        <v>265</v>
      </c>
      <c r="F25" s="28">
        <v>36677905</v>
      </c>
      <c r="G25" s="29">
        <f t="shared" si="3"/>
        <v>19.622641509433965</v>
      </c>
      <c r="H25" s="29">
        <f t="shared" si="3"/>
        <v>405.75268134862119</v>
      </c>
    </row>
    <row r="26" spans="1:8" s="1" customFormat="1" ht="63.75" x14ac:dyDescent="0.2">
      <c r="A26" s="34" t="s">
        <v>14</v>
      </c>
      <c r="B26" s="4">
        <v>2021</v>
      </c>
      <c r="C26" s="66">
        <f>C21/C8*100</f>
        <v>19.574538258575195</v>
      </c>
      <c r="D26" s="67">
        <f>D21/D8*100</f>
        <v>23.952325692437554</v>
      </c>
      <c r="E26" s="67">
        <f>E21/E8*100</f>
        <v>23.13221108379043</v>
      </c>
      <c r="F26" s="67">
        <f>F21/F8*100</f>
        <v>31.55529191922362</v>
      </c>
      <c r="G26" s="68"/>
      <c r="H26" s="69"/>
    </row>
    <row r="27" spans="1:8" s="1" customFormat="1" ht="25.5" x14ac:dyDescent="0.2">
      <c r="A27" s="62" t="s">
        <v>15</v>
      </c>
      <c r="B27" s="4">
        <v>2021</v>
      </c>
      <c r="C27" s="31">
        <f>C29+C30+C31</f>
        <v>1127</v>
      </c>
      <c r="D27" s="31">
        <f>D29+D30+D31</f>
        <v>1078732876</v>
      </c>
      <c r="E27" s="31">
        <f>E29+E30+E31</f>
        <v>1127</v>
      </c>
      <c r="F27" s="31">
        <f>F29+F30+F31</f>
        <v>758926882</v>
      </c>
      <c r="G27" s="6">
        <f>(C27-E27)/E27*100</f>
        <v>0</v>
      </c>
      <c r="H27" s="6">
        <f>(D27-F27)/F27*100</f>
        <v>42.139236543738612</v>
      </c>
    </row>
    <row r="28" spans="1:8" s="1" customFormat="1" ht="12.75" x14ac:dyDescent="0.2">
      <c r="A28" s="24" t="s">
        <v>6</v>
      </c>
      <c r="B28" s="10"/>
      <c r="C28" s="11"/>
      <c r="D28" s="11"/>
      <c r="E28" s="11"/>
      <c r="F28" s="11"/>
      <c r="G28" s="11"/>
      <c r="H28" s="10"/>
    </row>
    <row r="29" spans="1:8" s="1" customFormat="1" ht="12.75" x14ac:dyDescent="0.2">
      <c r="A29" s="25" t="s">
        <v>8</v>
      </c>
      <c r="B29" s="4">
        <v>2021</v>
      </c>
      <c r="C29" s="31">
        <v>413</v>
      </c>
      <c r="D29" s="31">
        <v>697363123</v>
      </c>
      <c r="E29" s="15">
        <v>355</v>
      </c>
      <c r="F29" s="16">
        <v>403678110</v>
      </c>
      <c r="G29" s="6">
        <f t="shared" ref="G29:H31" si="4">(C29-E29)/E29*100</f>
        <v>16.338028169014084</v>
      </c>
      <c r="H29" s="6">
        <f t="shared" si="4"/>
        <v>72.752276064709093</v>
      </c>
    </row>
    <row r="30" spans="1:8" s="1" customFormat="1" ht="12.75" x14ac:dyDescent="0.2">
      <c r="A30" s="25" t="s">
        <v>9</v>
      </c>
      <c r="B30" s="4">
        <v>2021</v>
      </c>
      <c r="C30" s="31">
        <v>572</v>
      </c>
      <c r="D30" s="31">
        <v>193901327</v>
      </c>
      <c r="E30" s="15">
        <v>590</v>
      </c>
      <c r="F30" s="16">
        <v>296787325</v>
      </c>
      <c r="G30" s="6">
        <f t="shared" si="4"/>
        <v>-3.050847457627119</v>
      </c>
      <c r="H30" s="6">
        <f t="shared" si="4"/>
        <v>-34.666574120036962</v>
      </c>
    </row>
    <row r="31" spans="1:8" s="1" customFormat="1" ht="13.5" thickBot="1" x14ac:dyDescent="0.25">
      <c r="A31" s="26" t="s">
        <v>10</v>
      </c>
      <c r="B31" s="4">
        <v>2021</v>
      </c>
      <c r="C31" s="31">
        <f>140+2</f>
        <v>142</v>
      </c>
      <c r="D31" s="31">
        <v>187468426</v>
      </c>
      <c r="E31" s="27">
        <v>182</v>
      </c>
      <c r="F31" s="28">
        <v>58461447</v>
      </c>
      <c r="G31" s="29">
        <f t="shared" si="4"/>
        <v>-21.978021978021978</v>
      </c>
      <c r="H31" s="29">
        <f t="shared" si="4"/>
        <v>220.67017773268594</v>
      </c>
    </row>
    <row r="32" spans="1:8" s="1" customFormat="1" ht="77.25" x14ac:dyDescent="0.25">
      <c r="A32" s="30" t="s">
        <v>26</v>
      </c>
      <c r="B32" s="4">
        <v>2021</v>
      </c>
      <c r="C32" s="63">
        <f>C27/C8*100</f>
        <v>18.585092348284959</v>
      </c>
      <c r="D32" s="63">
        <f>D27/D8*100</f>
        <v>34.801775112598591</v>
      </c>
      <c r="E32" s="64">
        <f>E27/E8*100</f>
        <v>21.316436542462643</v>
      </c>
      <c r="F32" s="63">
        <f>F27/F8*100</f>
        <v>29.543738176962421</v>
      </c>
      <c r="G32" s="65"/>
      <c r="H32" s="65"/>
    </row>
    <row r="33" spans="1:8" s="1" customFormat="1" ht="25.5" x14ac:dyDescent="0.2">
      <c r="A33" s="35" t="s">
        <v>16</v>
      </c>
      <c r="B33" s="4">
        <v>2021</v>
      </c>
      <c r="C33" s="31">
        <f>C35+C36+C37</f>
        <v>885</v>
      </c>
      <c r="D33" s="31">
        <f>D35+D36+D37</f>
        <v>557104062</v>
      </c>
      <c r="E33" s="31">
        <f>E35+E36+E37</f>
        <v>834</v>
      </c>
      <c r="F33" s="31">
        <f>F35+F36+F37</f>
        <v>498505231</v>
      </c>
      <c r="G33" s="6">
        <f>(C33-E33)/E33*100</f>
        <v>6.1151079136690649</v>
      </c>
      <c r="H33" s="6">
        <f>(D33-F33)/F33*100</f>
        <v>11.754907943985044</v>
      </c>
    </row>
    <row r="34" spans="1:8" s="1" customFormat="1" ht="12.75" x14ac:dyDescent="0.2">
      <c r="A34" s="24" t="s">
        <v>6</v>
      </c>
      <c r="B34" s="10"/>
      <c r="C34" s="11"/>
      <c r="D34" s="11"/>
      <c r="E34" s="11"/>
      <c r="F34" s="11"/>
      <c r="G34" s="11"/>
      <c r="H34" s="10"/>
    </row>
    <row r="35" spans="1:8" s="1" customFormat="1" ht="12.75" x14ac:dyDescent="0.2">
      <c r="A35" s="36" t="s">
        <v>8</v>
      </c>
      <c r="B35" s="4">
        <v>2021</v>
      </c>
      <c r="C35" s="31">
        <v>149</v>
      </c>
      <c r="D35" s="31">
        <v>57106686</v>
      </c>
      <c r="E35" s="15">
        <v>154</v>
      </c>
      <c r="F35" s="16">
        <v>34634294</v>
      </c>
      <c r="G35" s="6">
        <f t="shared" ref="G35:H37" si="5">(C35-E35)/E35*100</f>
        <v>-3.2467532467532463</v>
      </c>
      <c r="H35" s="6">
        <f t="shared" si="5"/>
        <v>64.884798864385687</v>
      </c>
    </row>
    <row r="36" spans="1:8" s="1" customFormat="1" ht="12.75" x14ac:dyDescent="0.2">
      <c r="A36" s="36" t="s">
        <v>9</v>
      </c>
      <c r="B36" s="4">
        <v>2021</v>
      </c>
      <c r="C36" s="31">
        <v>494</v>
      </c>
      <c r="D36" s="31">
        <v>291911204</v>
      </c>
      <c r="E36" s="15">
        <v>499</v>
      </c>
      <c r="F36" s="16">
        <v>377502186</v>
      </c>
      <c r="G36" s="6">
        <f t="shared" si="5"/>
        <v>-1.002004008016032</v>
      </c>
      <c r="H36" s="6">
        <f t="shared" si="5"/>
        <v>-22.672976521518741</v>
      </c>
    </row>
    <row r="37" spans="1:8" s="1" customFormat="1" ht="13.5" thickBot="1" x14ac:dyDescent="0.25">
      <c r="A37" s="37" t="s">
        <v>10</v>
      </c>
      <c r="B37" s="4">
        <v>2021</v>
      </c>
      <c r="C37" s="31">
        <f>241+1</f>
        <v>242</v>
      </c>
      <c r="D37" s="31">
        <v>208086172</v>
      </c>
      <c r="E37" s="38">
        <v>181</v>
      </c>
      <c r="F37" s="28">
        <v>86368751</v>
      </c>
      <c r="G37" s="29">
        <f t="shared" si="5"/>
        <v>33.701657458563538</v>
      </c>
      <c r="H37" s="29">
        <f t="shared" si="5"/>
        <v>140.92761512783716</v>
      </c>
    </row>
    <row r="38" spans="1:8" s="1" customFormat="1" ht="65.25" thickBot="1" x14ac:dyDescent="0.3">
      <c r="A38" s="39" t="s">
        <v>17</v>
      </c>
      <c r="B38" s="4">
        <v>2021</v>
      </c>
      <c r="C38" s="71">
        <f>C33/C8*100</f>
        <v>14.594327176781002</v>
      </c>
      <c r="D38" s="71">
        <f>D33/D8*100</f>
        <v>17.973133767769941</v>
      </c>
      <c r="E38" s="41">
        <f>E33/E8*100</f>
        <v>15.774541327785133</v>
      </c>
      <c r="F38" s="40">
        <f>F33/F8*100</f>
        <v>19.40596436075402</v>
      </c>
      <c r="G38" s="42"/>
      <c r="H38" s="42"/>
    </row>
    <row r="39" spans="1:8" s="1" customFormat="1" ht="12.75" x14ac:dyDescent="0.2">
      <c r="A39" s="82"/>
      <c r="B39" s="82"/>
      <c r="C39" s="82"/>
      <c r="D39" s="82"/>
      <c r="E39" s="82"/>
      <c r="F39" s="82"/>
      <c r="G39" s="82"/>
      <c r="H39" s="82"/>
    </row>
    <row r="40" spans="1:8" s="1" customFormat="1" ht="12.75" x14ac:dyDescent="0.2">
      <c r="A40" s="43" t="s">
        <v>18</v>
      </c>
      <c r="B40" s="4">
        <v>2021</v>
      </c>
      <c r="C40" s="44">
        <f>C42+C43+C44</f>
        <v>5353</v>
      </c>
      <c r="D40" s="44">
        <f>D42+D43+D44</f>
        <v>163114216</v>
      </c>
      <c r="E40" s="44">
        <f>E42+E43+E44</f>
        <v>5647</v>
      </c>
      <c r="F40" s="44">
        <f>F42+F43+F44</f>
        <v>177849710</v>
      </c>
      <c r="G40" s="6">
        <f>(C40-E40)/E40*100</f>
        <v>-5.2063042323357536</v>
      </c>
      <c r="H40" s="6">
        <f>(D40-F40)/F40*100</f>
        <v>-8.2853629617951015</v>
      </c>
    </row>
    <row r="41" spans="1:8" s="1" customFormat="1" ht="12" customHeight="1" x14ac:dyDescent="0.2">
      <c r="A41" s="9" t="s">
        <v>6</v>
      </c>
      <c r="B41" s="10"/>
      <c r="C41" s="11"/>
      <c r="D41" s="11"/>
      <c r="E41" s="11"/>
      <c r="F41" s="11"/>
      <c r="G41" s="45"/>
      <c r="H41" s="45"/>
    </row>
    <row r="42" spans="1:8" s="1" customFormat="1" ht="12.75" x14ac:dyDescent="0.2">
      <c r="A42" s="9" t="s">
        <v>8</v>
      </c>
      <c r="B42" s="4">
        <v>2021</v>
      </c>
      <c r="C42" s="31">
        <v>1197</v>
      </c>
      <c r="D42" s="31">
        <v>67240945</v>
      </c>
      <c r="E42" s="16">
        <v>1512</v>
      </c>
      <c r="F42" s="16">
        <v>85087122</v>
      </c>
      <c r="G42" s="6">
        <f t="shared" ref="G42:H44" si="6">(C42-E42)/E42*100</f>
        <v>-20.833333333333336</v>
      </c>
      <c r="H42" s="6">
        <f t="shared" si="6"/>
        <v>-20.974004738343368</v>
      </c>
    </row>
    <row r="43" spans="1:8" s="1" customFormat="1" ht="12.75" x14ac:dyDescent="0.2">
      <c r="A43" s="9" t="s">
        <v>9</v>
      </c>
      <c r="B43" s="4">
        <v>2021</v>
      </c>
      <c r="C43" s="31">
        <v>2135</v>
      </c>
      <c r="D43" s="31">
        <v>49363156</v>
      </c>
      <c r="E43" s="16">
        <v>2169</v>
      </c>
      <c r="F43" s="16">
        <v>48058660</v>
      </c>
      <c r="G43" s="6">
        <f t="shared" si="6"/>
        <v>-1.5675426463808206</v>
      </c>
      <c r="H43" s="6">
        <f t="shared" si="6"/>
        <v>2.7143827980222501</v>
      </c>
    </row>
    <row r="44" spans="1:8" s="1" customFormat="1" ht="12.75" x14ac:dyDescent="0.2">
      <c r="A44" s="17" t="s">
        <v>10</v>
      </c>
      <c r="B44" s="4">
        <v>2021</v>
      </c>
      <c r="C44" s="31">
        <v>2021</v>
      </c>
      <c r="D44" s="31">
        <v>46510115</v>
      </c>
      <c r="E44" s="19">
        <v>1966</v>
      </c>
      <c r="F44" s="19">
        <v>44703928</v>
      </c>
      <c r="G44" s="6">
        <f t="shared" si="6"/>
        <v>2.7975584944048828</v>
      </c>
      <c r="H44" s="6">
        <f t="shared" si="6"/>
        <v>4.0403317578714786</v>
      </c>
    </row>
    <row r="45" spans="1:8" s="1" customFormat="1" ht="18.75" x14ac:dyDescent="0.3">
      <c r="A45" s="79" t="s">
        <v>18</v>
      </c>
      <c r="B45" s="80"/>
      <c r="C45" s="80"/>
      <c r="D45" s="80"/>
      <c r="E45" s="80"/>
      <c r="F45" s="80"/>
      <c r="G45" s="80"/>
      <c r="H45" s="81"/>
    </row>
    <row r="46" spans="1:8" s="1" customFormat="1" ht="25.5" x14ac:dyDescent="0.2">
      <c r="A46" s="61" t="s">
        <v>13</v>
      </c>
      <c r="B46" s="4">
        <v>2021</v>
      </c>
      <c r="C46" s="22">
        <f>C48+C49+C50</f>
        <v>394</v>
      </c>
      <c r="D46" s="22">
        <f>D48+D49+D50</f>
        <v>10244197</v>
      </c>
      <c r="E46" s="22">
        <f>E48+E49+E50</f>
        <v>634</v>
      </c>
      <c r="F46" s="22">
        <f>F48+F49+F50</f>
        <v>17442984</v>
      </c>
      <c r="G46" s="23">
        <f t="shared" ref="G46:H46" si="7">(C46-E46)/E46*100</f>
        <v>-37.854889589905362</v>
      </c>
      <c r="H46" s="23">
        <f t="shared" si="7"/>
        <v>-41.2703869934181</v>
      </c>
    </row>
    <row r="47" spans="1:8" s="1" customFormat="1" ht="12.75" x14ac:dyDescent="0.2">
      <c r="A47" s="24" t="s">
        <v>6</v>
      </c>
      <c r="B47" s="10"/>
      <c r="C47" s="11"/>
      <c r="D47" s="11"/>
      <c r="E47" s="11"/>
      <c r="F47" s="11"/>
      <c r="G47" s="11"/>
      <c r="H47" s="10"/>
    </row>
    <row r="48" spans="1:8" s="1" customFormat="1" ht="12.75" x14ac:dyDescent="0.2">
      <c r="A48" s="32" t="s">
        <v>8</v>
      </c>
      <c r="B48" s="4">
        <v>2021</v>
      </c>
      <c r="C48" s="31">
        <v>65</v>
      </c>
      <c r="D48" s="31">
        <v>4321297</v>
      </c>
      <c r="E48" s="15">
        <v>178</v>
      </c>
      <c r="F48" s="16">
        <v>10212261</v>
      </c>
      <c r="G48" s="6">
        <f t="shared" ref="G48:H50" si="8">(C48-E48)/E48*100</f>
        <v>-63.483146067415731</v>
      </c>
      <c r="H48" s="6">
        <f t="shared" si="8"/>
        <v>-57.685208006336694</v>
      </c>
    </row>
    <row r="49" spans="1:8" s="1" customFormat="1" ht="12.75" x14ac:dyDescent="0.2">
      <c r="A49" s="32" t="s">
        <v>9</v>
      </c>
      <c r="B49" s="4">
        <v>2021</v>
      </c>
      <c r="C49" s="31">
        <v>138</v>
      </c>
      <c r="D49" s="31">
        <v>2472248</v>
      </c>
      <c r="E49" s="15">
        <v>188</v>
      </c>
      <c r="F49" s="16">
        <v>2974951</v>
      </c>
      <c r="G49" s="6">
        <f t="shared" si="8"/>
        <v>-26.595744680851062</v>
      </c>
      <c r="H49" s="6">
        <f t="shared" si="8"/>
        <v>-16.897858149596416</v>
      </c>
    </row>
    <row r="50" spans="1:8" s="1" customFormat="1" ht="13.5" thickBot="1" x14ac:dyDescent="0.25">
      <c r="A50" s="33" t="s">
        <v>10</v>
      </c>
      <c r="B50" s="4">
        <v>2021</v>
      </c>
      <c r="C50" s="31">
        <v>191</v>
      </c>
      <c r="D50" s="31">
        <v>3450652</v>
      </c>
      <c r="E50" s="27">
        <v>268</v>
      </c>
      <c r="F50" s="28">
        <v>4255772</v>
      </c>
      <c r="G50" s="29">
        <f t="shared" si="8"/>
        <v>-28.731343283582088</v>
      </c>
      <c r="H50" s="29">
        <f t="shared" si="8"/>
        <v>-18.918306713799517</v>
      </c>
    </row>
    <row r="51" spans="1:8" s="1" customFormat="1" ht="63.75" x14ac:dyDescent="0.2">
      <c r="A51" s="34" t="s">
        <v>14</v>
      </c>
      <c r="B51" s="4">
        <v>2021</v>
      </c>
      <c r="C51" s="66">
        <f>C46/C40*100</f>
        <v>7.360358677377171</v>
      </c>
      <c r="D51" s="67">
        <f>D46/D40*100</f>
        <v>6.280382698219265</v>
      </c>
      <c r="E51" s="67">
        <f>E46/E40*100</f>
        <v>11.227200283336284</v>
      </c>
      <c r="F51" s="67">
        <f>F46/F40*100</f>
        <v>9.8077101165922631</v>
      </c>
      <c r="G51" s="68"/>
      <c r="H51" s="69"/>
    </row>
    <row r="52" spans="1:8" s="1" customFormat="1" ht="25.5" x14ac:dyDescent="0.2">
      <c r="A52" s="62" t="s">
        <v>15</v>
      </c>
      <c r="B52" s="4">
        <v>2021</v>
      </c>
      <c r="C52" s="4">
        <f>C54+C55+C56</f>
        <v>390</v>
      </c>
      <c r="D52" s="31">
        <f>D54+D55+D56</f>
        <v>12859698</v>
      </c>
      <c r="E52" s="31">
        <f>E54+E55+E56</f>
        <v>383</v>
      </c>
      <c r="F52" s="31">
        <f>F54+F55+F56</f>
        <v>14543820</v>
      </c>
      <c r="G52" s="6">
        <f>(C52-E52)/E52*100</f>
        <v>1.8276762402088773</v>
      </c>
      <c r="H52" s="6">
        <f>(D52-F52)/F52*100</f>
        <v>-11.579640012046353</v>
      </c>
    </row>
    <row r="53" spans="1:8" s="1" customFormat="1" ht="12.75" x14ac:dyDescent="0.2">
      <c r="A53" s="24" t="s">
        <v>6</v>
      </c>
      <c r="B53" s="10"/>
      <c r="C53" s="10"/>
      <c r="D53" s="11"/>
      <c r="E53" s="11"/>
      <c r="F53" s="11"/>
      <c r="G53" s="11"/>
      <c r="H53" s="10"/>
    </row>
    <row r="54" spans="1:8" s="1" customFormat="1" ht="12.75" x14ac:dyDescent="0.2">
      <c r="A54" s="25" t="s">
        <v>8</v>
      </c>
      <c r="B54" s="4">
        <v>2021</v>
      </c>
      <c r="C54" s="4">
        <v>100</v>
      </c>
      <c r="D54" s="31">
        <v>6163128</v>
      </c>
      <c r="E54" s="15">
        <v>145</v>
      </c>
      <c r="F54" s="16">
        <v>9116699</v>
      </c>
      <c r="G54" s="6">
        <f t="shared" ref="G54:H56" si="9">(C54-E54)/E54*100</f>
        <v>-31.03448275862069</v>
      </c>
      <c r="H54" s="6">
        <f t="shared" si="9"/>
        <v>-32.397373215897552</v>
      </c>
    </row>
    <row r="55" spans="1:8" s="1" customFormat="1" ht="12.75" x14ac:dyDescent="0.2">
      <c r="A55" s="25" t="s">
        <v>9</v>
      </c>
      <c r="B55" s="4">
        <v>2021</v>
      </c>
      <c r="C55" s="4">
        <v>201</v>
      </c>
      <c r="D55" s="31">
        <v>4488396</v>
      </c>
      <c r="E55" s="15">
        <v>166</v>
      </c>
      <c r="F55" s="16">
        <v>3843607</v>
      </c>
      <c r="G55" s="6">
        <f t="shared" si="9"/>
        <v>21.084337349397593</v>
      </c>
      <c r="H55" s="6">
        <f t="shared" si="9"/>
        <v>16.775622481694931</v>
      </c>
    </row>
    <row r="56" spans="1:8" s="1" customFormat="1" ht="13.5" thickBot="1" x14ac:dyDescent="0.25">
      <c r="A56" s="26" t="s">
        <v>10</v>
      </c>
      <c r="B56" s="4">
        <v>2021</v>
      </c>
      <c r="C56" s="4">
        <v>89</v>
      </c>
      <c r="D56" s="31">
        <v>2208174</v>
      </c>
      <c r="E56" s="27">
        <v>72</v>
      </c>
      <c r="F56" s="28">
        <v>1583514</v>
      </c>
      <c r="G56" s="29">
        <f t="shared" si="9"/>
        <v>23.611111111111111</v>
      </c>
      <c r="H56" s="29">
        <f t="shared" si="9"/>
        <v>39.447709335061134</v>
      </c>
    </row>
    <row r="57" spans="1:8" s="1" customFormat="1" ht="77.25" x14ac:dyDescent="0.25">
      <c r="A57" s="30" t="s">
        <v>26</v>
      </c>
      <c r="B57" s="4">
        <v>2021</v>
      </c>
      <c r="C57" s="63">
        <f>C52/C40*100</f>
        <v>7.2856342237997387</v>
      </c>
      <c r="D57" s="63">
        <f>D52/D40*100</f>
        <v>7.8838609627992202</v>
      </c>
      <c r="E57" s="64">
        <f>E52/E40*100</f>
        <v>6.7823623162741278</v>
      </c>
      <c r="F57" s="63">
        <f>F52/F40*100</f>
        <v>8.1775899437789352</v>
      </c>
      <c r="G57" s="70"/>
      <c r="H57" s="70"/>
    </row>
    <row r="58" spans="1:8" s="1" customFormat="1" ht="25.5" x14ac:dyDescent="0.2">
      <c r="A58" s="35" t="s">
        <v>16</v>
      </c>
      <c r="B58" s="4">
        <v>2021</v>
      </c>
      <c r="C58" s="4">
        <f>C60+C61+C62</f>
        <v>340</v>
      </c>
      <c r="D58" s="31">
        <f>D60+D61+D62</f>
        <v>7366451</v>
      </c>
      <c r="E58" s="31">
        <f>E60+E61+E62</f>
        <v>377</v>
      </c>
      <c r="F58" s="31">
        <f>F60+F61+F62</f>
        <v>10155685</v>
      </c>
      <c r="G58" s="6">
        <f>(C58-E58)/E58*100</f>
        <v>-9.8143236074270561</v>
      </c>
      <c r="H58" s="6">
        <f>(D58-F58)/F58*100</f>
        <v>-27.464754962368371</v>
      </c>
    </row>
    <row r="59" spans="1:8" s="1" customFormat="1" ht="12.75" x14ac:dyDescent="0.2">
      <c r="A59" s="24" t="s">
        <v>6</v>
      </c>
      <c r="B59" s="10"/>
      <c r="C59" s="10"/>
      <c r="D59" s="11"/>
      <c r="E59" s="11"/>
      <c r="F59" s="11"/>
      <c r="G59" s="11"/>
      <c r="H59" s="10"/>
    </row>
    <row r="60" spans="1:8" s="1" customFormat="1" ht="12.75" x14ac:dyDescent="0.2">
      <c r="A60" s="36" t="s">
        <v>8</v>
      </c>
      <c r="B60" s="4">
        <v>2021</v>
      </c>
      <c r="C60" s="4">
        <v>63</v>
      </c>
      <c r="D60" s="31">
        <v>3327418</v>
      </c>
      <c r="E60" s="15">
        <v>110</v>
      </c>
      <c r="F60" s="16">
        <v>4904053</v>
      </c>
      <c r="G60" s="6">
        <f t="shared" ref="G60:H62" si="10">(C60-E60)/E60*100</f>
        <v>-42.727272727272727</v>
      </c>
      <c r="H60" s="6">
        <f t="shared" si="10"/>
        <v>-32.149632151202276</v>
      </c>
    </row>
    <row r="61" spans="1:8" s="1" customFormat="1" ht="12.75" x14ac:dyDescent="0.2">
      <c r="A61" s="36" t="s">
        <v>9</v>
      </c>
      <c r="B61" s="4">
        <v>2021</v>
      </c>
      <c r="C61" s="4">
        <v>152</v>
      </c>
      <c r="D61" s="31">
        <v>2144573</v>
      </c>
      <c r="E61" s="15">
        <v>148</v>
      </c>
      <c r="F61" s="16">
        <v>2929451</v>
      </c>
      <c r="G61" s="6">
        <f t="shared" si="10"/>
        <v>2.7027027027027026</v>
      </c>
      <c r="H61" s="6">
        <f t="shared" si="10"/>
        <v>-26.792665246832936</v>
      </c>
    </row>
    <row r="62" spans="1:8" s="1" customFormat="1" ht="13.5" thickBot="1" x14ac:dyDescent="0.25">
      <c r="A62" s="37" t="s">
        <v>10</v>
      </c>
      <c r="B62" s="4">
        <v>2021</v>
      </c>
      <c r="C62" s="4">
        <v>125</v>
      </c>
      <c r="D62" s="31">
        <v>1894460</v>
      </c>
      <c r="E62" s="27">
        <v>119</v>
      </c>
      <c r="F62" s="28">
        <v>2322181</v>
      </c>
      <c r="G62" s="29">
        <f t="shared" si="10"/>
        <v>5.0420168067226889</v>
      </c>
      <c r="H62" s="29">
        <f t="shared" si="10"/>
        <v>-18.418934613624003</v>
      </c>
    </row>
    <row r="63" spans="1:8" s="1" customFormat="1" ht="64.5" x14ac:dyDescent="0.25">
      <c r="A63" s="46" t="s">
        <v>17</v>
      </c>
      <c r="B63" s="4">
        <v>2021</v>
      </c>
      <c r="C63" s="47">
        <f>C58/C40*100</f>
        <v>6.351578554081823</v>
      </c>
      <c r="D63" s="47">
        <f>D58/D40*100</f>
        <v>4.5161305866804398</v>
      </c>
      <c r="E63" s="48">
        <f>E58/E40*100</f>
        <v>6.6761112094917658</v>
      </c>
      <c r="F63" s="47">
        <f>F58/F40*100</f>
        <v>5.7102623332925306</v>
      </c>
      <c r="G63" s="49"/>
      <c r="H63" s="49"/>
    </row>
    <row r="64" spans="1:8" s="1" customFormat="1" ht="12.75" x14ac:dyDescent="0.2">
      <c r="A64" s="83"/>
      <c r="B64" s="84"/>
      <c r="C64" s="84"/>
      <c r="D64" s="84"/>
      <c r="E64" s="84"/>
      <c r="F64" s="84"/>
      <c r="G64" s="84"/>
      <c r="H64" s="84"/>
    </row>
    <row r="65" spans="1:10" s="1" customFormat="1" ht="12.75" x14ac:dyDescent="0.2">
      <c r="A65" s="50" t="s">
        <v>19</v>
      </c>
      <c r="B65" s="4">
        <v>2021</v>
      </c>
      <c r="C65" s="51">
        <f>C67+C68</f>
        <v>436</v>
      </c>
      <c r="D65" s="51">
        <f>D67+D68</f>
        <v>154562074</v>
      </c>
      <c r="E65" s="51">
        <f>E67+E68</f>
        <v>475</v>
      </c>
      <c r="F65" s="8">
        <f>F67+F68</f>
        <v>107070895</v>
      </c>
      <c r="G65" s="14">
        <f>(C65-E65)/E65*100</f>
        <v>-8.2105263157894743</v>
      </c>
      <c r="H65" s="6">
        <f>(D65-F65)/F65*100</f>
        <v>44.354891214834808</v>
      </c>
    </row>
    <row r="66" spans="1:10" s="1" customFormat="1" ht="12.75" x14ac:dyDescent="0.2">
      <c r="A66" s="17" t="s">
        <v>6</v>
      </c>
      <c r="B66" s="52"/>
      <c r="C66" s="53"/>
      <c r="D66" s="53"/>
      <c r="E66" s="53"/>
      <c r="F66" s="53"/>
      <c r="G66" s="11"/>
      <c r="H66" s="45"/>
    </row>
    <row r="67" spans="1:10" s="1" customFormat="1" ht="12.75" x14ac:dyDescent="0.2">
      <c r="A67" s="12" t="s">
        <v>7</v>
      </c>
      <c r="B67" s="4">
        <v>2021</v>
      </c>
      <c r="C67" s="4">
        <v>74</v>
      </c>
      <c r="D67" s="31">
        <v>124900237</v>
      </c>
      <c r="E67" s="73">
        <v>83</v>
      </c>
      <c r="F67" s="73">
        <v>74195674</v>
      </c>
      <c r="G67" s="14">
        <f>(C67-E67)/E67*100</f>
        <v>-10.843373493975903</v>
      </c>
      <c r="H67" s="6">
        <f>(D67-F67)/F67*100</f>
        <v>68.338974857213373</v>
      </c>
    </row>
    <row r="68" spans="1:10" s="1" customFormat="1" ht="13.5" thickBot="1" x14ac:dyDescent="0.25">
      <c r="A68" s="54" t="s">
        <v>20</v>
      </c>
      <c r="B68" s="4">
        <v>2021</v>
      </c>
      <c r="C68" s="4">
        <v>362</v>
      </c>
      <c r="D68" s="31">
        <v>29661837</v>
      </c>
      <c r="E68" s="74">
        <v>392</v>
      </c>
      <c r="F68" s="74">
        <v>32875221</v>
      </c>
      <c r="G68" s="55">
        <f>(C68-E68)/E68*100</f>
        <v>-7.6530612244897958</v>
      </c>
      <c r="H68" s="29">
        <f>(D68-F68)/F68*100</f>
        <v>-9.774486382920438</v>
      </c>
    </row>
    <row r="69" spans="1:10" s="1" customFormat="1" ht="18.75" x14ac:dyDescent="0.3">
      <c r="A69" s="79" t="s">
        <v>19</v>
      </c>
      <c r="B69" s="80"/>
      <c r="C69" s="80"/>
      <c r="D69" s="80"/>
      <c r="E69" s="80"/>
      <c r="F69" s="80"/>
      <c r="G69" s="91"/>
      <c r="H69" s="92"/>
    </row>
    <row r="70" spans="1:10" s="1" customFormat="1" ht="25.5" x14ac:dyDescent="0.2">
      <c r="A70" s="61" t="s">
        <v>13</v>
      </c>
      <c r="B70" s="4">
        <v>2021</v>
      </c>
      <c r="C70" s="4">
        <v>176</v>
      </c>
      <c r="D70" s="31">
        <v>6816524</v>
      </c>
      <c r="E70" s="21">
        <v>237</v>
      </c>
      <c r="F70" s="22">
        <v>14457321</v>
      </c>
      <c r="G70" s="23">
        <f>(C70-E70)/E70*100</f>
        <v>-25.738396624472575</v>
      </c>
      <c r="H70" s="23">
        <f>(D70-F70)/F70*100</f>
        <v>-52.850711414652828</v>
      </c>
    </row>
    <row r="71" spans="1:10" s="1" customFormat="1" ht="63.75" x14ac:dyDescent="0.2">
      <c r="A71" s="34" t="s">
        <v>14</v>
      </c>
      <c r="B71" s="4">
        <v>2021</v>
      </c>
      <c r="C71" s="66">
        <f>C70/C65*100</f>
        <v>40.366972477064223</v>
      </c>
      <c r="D71" s="67">
        <f>D70/D65*100</f>
        <v>4.4102177355617007</v>
      </c>
      <c r="E71" s="67">
        <f>E70/E65*100</f>
        <v>49.894736842105267</v>
      </c>
      <c r="F71" s="67">
        <f>F70/F65*100</f>
        <v>13.502568555161512</v>
      </c>
      <c r="G71" s="68"/>
      <c r="H71" s="69"/>
    </row>
    <row r="72" spans="1:10" s="1" customFormat="1" ht="25.5" x14ac:dyDescent="0.2">
      <c r="A72" s="62" t="s">
        <v>15</v>
      </c>
      <c r="B72" s="4">
        <v>2021</v>
      </c>
      <c r="C72" s="4">
        <v>88</v>
      </c>
      <c r="D72" s="31">
        <v>53587121</v>
      </c>
      <c r="E72" s="4">
        <v>102</v>
      </c>
      <c r="F72" s="31">
        <v>53985788</v>
      </c>
      <c r="G72" s="6">
        <f>(C72-E72)/E72*100</f>
        <v>-13.725490196078432</v>
      </c>
      <c r="H72" s="6">
        <f>(D72-F72)/F72*100</f>
        <v>-0.73846657568469687</v>
      </c>
    </row>
    <row r="73" spans="1:10" s="1" customFormat="1" ht="77.25" x14ac:dyDescent="0.25">
      <c r="A73" s="30" t="s">
        <v>26</v>
      </c>
      <c r="B73" s="4">
        <v>2021</v>
      </c>
      <c r="C73" s="63">
        <f>C72/C65*100</f>
        <v>20.183486238532112</v>
      </c>
      <c r="D73" s="63">
        <f>D72/D65*100</f>
        <v>34.670291109059519</v>
      </c>
      <c r="E73" s="64">
        <f>E72/E65*100</f>
        <v>21.473684210526319</v>
      </c>
      <c r="F73" s="63">
        <f>F72/F65*100</f>
        <v>50.420600294785991</v>
      </c>
      <c r="G73" s="65"/>
      <c r="H73" s="65"/>
    </row>
    <row r="74" spans="1:10" s="1" customFormat="1" ht="25.5" x14ac:dyDescent="0.2">
      <c r="A74" s="35" t="s">
        <v>16</v>
      </c>
      <c r="B74" s="4">
        <v>2021</v>
      </c>
      <c r="C74" s="4">
        <v>36</v>
      </c>
      <c r="D74" s="31">
        <v>50650462</v>
      </c>
      <c r="E74" s="4">
        <v>53</v>
      </c>
      <c r="F74" s="31">
        <v>35566804</v>
      </c>
      <c r="G74" s="6">
        <f>(C74-E74)/E74*100</f>
        <v>-32.075471698113205</v>
      </c>
      <c r="H74" s="6">
        <f>(D74-F74)/F74*100</f>
        <v>42.409371390243557</v>
      </c>
    </row>
    <row r="75" spans="1:10" s="1" customFormat="1" ht="64.5" x14ac:dyDescent="0.25">
      <c r="A75" s="46" t="s">
        <v>17</v>
      </c>
      <c r="B75" s="4">
        <v>2021</v>
      </c>
      <c r="C75" s="47">
        <f>C74/C65*100</f>
        <v>8.2568807339449553</v>
      </c>
      <c r="D75" s="47">
        <f>D74/D65*100</f>
        <v>32.770304311522111</v>
      </c>
      <c r="E75" s="48">
        <f>E74/E65*100</f>
        <v>11.157894736842106</v>
      </c>
      <c r="F75" s="47">
        <f>F74/F65*100</f>
        <v>33.217994488604958</v>
      </c>
      <c r="G75" s="49"/>
      <c r="H75" s="49"/>
    </row>
    <row r="76" spans="1:10" s="1" customFormat="1" ht="12" customHeight="1" x14ac:dyDescent="0.2">
      <c r="A76" s="94"/>
      <c r="B76" s="95"/>
      <c r="C76" s="95"/>
      <c r="D76" s="95"/>
      <c r="E76" s="95"/>
      <c r="F76" s="95"/>
      <c r="G76" s="95"/>
      <c r="H76" s="96"/>
    </row>
    <row r="77" spans="1:10" s="1" customFormat="1" ht="25.5" x14ac:dyDescent="0.2">
      <c r="A77" s="56" t="s">
        <v>21</v>
      </c>
      <c r="B77" s="4">
        <v>2021</v>
      </c>
      <c r="C77" s="4">
        <v>12</v>
      </c>
      <c r="D77" s="31">
        <v>6953716</v>
      </c>
      <c r="E77" s="31">
        <v>3</v>
      </c>
      <c r="F77" s="31">
        <v>34788616</v>
      </c>
      <c r="G77" s="14">
        <f>(C77-E77)/E77*100</f>
        <v>300</v>
      </c>
      <c r="H77" s="14">
        <f>(D77-F77)/F77*100</f>
        <v>-80.011518710603497</v>
      </c>
    </row>
    <row r="78" spans="1:10" s="1" customFormat="1" ht="38.25" x14ac:dyDescent="0.2">
      <c r="A78" s="56" t="s">
        <v>22</v>
      </c>
      <c r="B78" s="4">
        <v>2021</v>
      </c>
      <c r="C78" s="31">
        <v>5</v>
      </c>
      <c r="D78" s="31">
        <v>4671046</v>
      </c>
      <c r="E78" s="31">
        <v>4</v>
      </c>
      <c r="F78" s="31">
        <v>293514</v>
      </c>
      <c r="G78" s="6">
        <f>(C78-E78)/E78*100</f>
        <v>25</v>
      </c>
      <c r="H78" s="6">
        <f>(D78-F78)/F78*100</f>
        <v>1491.4218742547205</v>
      </c>
    </row>
    <row r="79" spans="1:10" s="1" customFormat="1" ht="12.75" x14ac:dyDescent="0.2">
      <c r="I79" s="57"/>
      <c r="J79" s="58"/>
    </row>
    <row r="80" spans="1:10" s="1" customFormat="1" ht="49.5" customHeight="1" x14ac:dyDescent="0.2">
      <c r="A80" s="93" t="s">
        <v>27</v>
      </c>
      <c r="B80" s="93"/>
      <c r="C80" s="93"/>
      <c r="D80" s="93"/>
      <c r="E80" s="93"/>
      <c r="F80" s="93"/>
      <c r="G80" s="93"/>
      <c r="H80" s="93"/>
      <c r="I80" s="59"/>
      <c r="J80" s="58"/>
    </row>
    <row r="81" spans="1:10" s="1" customFormat="1" ht="14.25" customHeight="1" x14ac:dyDescent="0.2">
      <c r="A81" s="72"/>
      <c r="B81" s="72"/>
      <c r="C81" s="72"/>
      <c r="D81" s="72"/>
      <c r="E81" s="72"/>
      <c r="F81" s="72"/>
      <c r="G81" s="72"/>
      <c r="H81" s="72"/>
      <c r="I81" s="59"/>
      <c r="J81" s="58"/>
    </row>
    <row r="82" spans="1:10" x14ac:dyDescent="0.25">
      <c r="A82" s="93" t="s">
        <v>23</v>
      </c>
      <c r="B82" s="93"/>
      <c r="C82" s="93"/>
      <c r="D82" s="93"/>
      <c r="E82" s="93"/>
      <c r="F82" s="93"/>
      <c r="G82" s="93"/>
      <c r="H82" s="93"/>
    </row>
    <row r="83" spans="1:10" s="1" customFormat="1" ht="12.75" x14ac:dyDescent="0.2">
      <c r="A83" s="93" t="s">
        <v>24</v>
      </c>
      <c r="B83" s="93"/>
      <c r="C83" s="93"/>
      <c r="D83" s="93"/>
      <c r="E83" s="93"/>
      <c r="F83" s="93"/>
      <c r="G83" s="93"/>
      <c r="H83" s="93"/>
    </row>
    <row r="84" spans="1:10" s="1" customFormat="1" ht="12.75" x14ac:dyDescent="0.2">
      <c r="A84" s="93"/>
      <c r="B84" s="93"/>
      <c r="C84" s="93"/>
      <c r="D84" s="93"/>
      <c r="E84" s="93"/>
      <c r="F84" s="93"/>
      <c r="G84" s="93"/>
      <c r="H84" s="93"/>
    </row>
    <row r="85" spans="1:10" s="1" customFormat="1" ht="12.75" x14ac:dyDescent="0.2">
      <c r="A85" s="93"/>
      <c r="B85" s="93"/>
      <c r="C85" s="93"/>
      <c r="D85" s="93"/>
      <c r="E85" s="93"/>
      <c r="F85" s="93"/>
      <c r="G85" s="93"/>
    </row>
    <row r="86" spans="1:10" ht="15.75" x14ac:dyDescent="0.25">
      <c r="A86" s="60"/>
    </row>
  </sheetData>
  <mergeCells count="18">
    <mergeCell ref="A69:H69"/>
    <mergeCell ref="A80:H80"/>
    <mergeCell ref="A82:H82"/>
    <mergeCell ref="A83:H83"/>
    <mergeCell ref="A85:G85"/>
    <mergeCell ref="A76:H76"/>
    <mergeCell ref="A84:H84"/>
    <mergeCell ref="A1:G1"/>
    <mergeCell ref="A4:A5"/>
    <mergeCell ref="B4:B5"/>
    <mergeCell ref="C4:D4"/>
    <mergeCell ref="E4:F4"/>
    <mergeCell ref="G4:H4"/>
    <mergeCell ref="A6:H6"/>
    <mergeCell ref="A20:H20"/>
    <mergeCell ref="A39:H39"/>
    <mergeCell ref="A45:H45"/>
    <mergeCell ref="A64:H64"/>
  </mergeCells>
  <conditionalFormatting sqref="C12:C14"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F12:F14"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E12:E14">
    <cfRule type="iconSet" priority="55">
      <iconSet iconSet="3Arrows">
        <cfvo type="percent" val="0"/>
        <cfvo type="percent" val="33"/>
        <cfvo type="percent" val="67"/>
      </iconSet>
    </cfRule>
  </conditionalFormatting>
  <conditionalFormatting sqref="E17:E19">
    <cfRule type="iconSet" priority="53">
      <iconSet iconSet="3Arrows">
        <cfvo type="percent" val="0"/>
        <cfvo type="percent" val="33"/>
        <cfvo type="percent" val="67"/>
      </iconSet>
    </cfRule>
  </conditionalFormatting>
  <conditionalFormatting sqref="F17:F19"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E23:E25">
    <cfRule type="iconSet" priority="49">
      <iconSet iconSet="3Arrows">
        <cfvo type="percent" val="0"/>
        <cfvo type="percent" val="33"/>
        <cfvo type="percent" val="67"/>
      </iconSet>
    </cfRule>
  </conditionalFormatting>
  <conditionalFormatting sqref="F23:F25"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E29:E31">
    <cfRule type="iconSet" priority="45">
      <iconSet iconSet="3Arrows">
        <cfvo type="percent" val="0"/>
        <cfvo type="percent" val="33"/>
        <cfvo type="percent" val="67"/>
      </iconSet>
    </cfRule>
  </conditionalFormatting>
  <conditionalFormatting sqref="F29:F31"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E35:E37">
    <cfRule type="iconSet" priority="41">
      <iconSet iconSet="3Arrows">
        <cfvo type="percent" val="0"/>
        <cfvo type="percent" val="33"/>
        <cfvo type="percent" val="67"/>
      </iconSet>
    </cfRule>
  </conditionalFormatting>
  <conditionalFormatting sqref="F35:F37"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E48:E50">
    <cfRule type="iconSet" priority="37">
      <iconSet iconSet="3Arrows">
        <cfvo type="percent" val="0"/>
        <cfvo type="percent" val="33"/>
        <cfvo type="percent" val="67"/>
      </iconSet>
    </cfRule>
  </conditionalFormatting>
  <conditionalFormatting sqref="F48:F50"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E54:E5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F54:F56"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E60:E62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F60:F62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E42:E44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F42:F44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D12:D14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C17:C19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D17:D19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C23:C25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D23:D25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C29:C31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D29:D31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C35:C37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D35:D37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C42:C44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D42:D44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C48:C50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D48:D50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C54:C56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D54:D56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C60:C62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D60:D62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E67:E68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F67:F68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D67:D68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C67:C68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Rezultātu-paziņojumi-PIL-2021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2020-12-07T10:49:57Z</dcterms:created>
  <dcterms:modified xsi:type="dcterms:W3CDTF">2022-01-27T14:07:30Z</dcterms:modified>
</cp:coreProperties>
</file>