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I:\Statistika\Renate\Darba\2021.gads\Pārskati\SPSIL\"/>
    </mc:Choice>
  </mc:AlternateContent>
  <xr:revisionPtr revIDLastSave="0" documentId="13_ncr:1_{966E5F7E-5F9C-474A-BEA7-C07ED98F1B50}" xr6:coauthVersionLast="46" xr6:coauthVersionMax="46" xr10:uidLastSave="{00000000-0000-0000-0000-000000000000}"/>
  <bookViews>
    <workbookView xWindow="-28920" yWindow="-120" windowWidth="29040" windowHeight="17640" xr2:uid="{00000000-000D-0000-FFFF-FFFF00000000}"/>
  </bookViews>
  <sheets>
    <sheet name="SPSIL_2020_gads" sheetId="1" r:id="rId1"/>
    <sheet name="Satura_rādītājs_metodoloģija" sheetId="2" r:id="rId2"/>
    <sheet name="Zem_Tab_Dinamika" sheetId="3" r:id="rId3"/>
    <sheet name="Izņēmumi" sheetId="4" r:id="rId4"/>
    <sheet name="Duālo_pasūtītāju_saraksts" sheetId="5" r:id="rId5"/>
    <sheet name="Secinājumi" sheetId="6" r:id="rId6"/>
  </sheets>
  <externalReferences>
    <externalReference r:id="rId7"/>
  </externalReferences>
  <calcPr calcId="191029"/>
  <customWorkbookViews>
    <customWorkbookView name="EM - Personal View" guid="{C520D7F7-BD71-4ED9-BD7D-7AD450B86C47}" mergeInterval="0" personalView="1" maximized="1" windowWidth="1362" windowHeight="50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4" i="4" l="1"/>
  <c r="AB53" i="4"/>
  <c r="AB52" i="4"/>
  <c r="AB51" i="4"/>
  <c r="AB50" i="4"/>
  <c r="AB49" i="4"/>
  <c r="AB48" i="4"/>
  <c r="AB47" i="4"/>
  <c r="Y54" i="4"/>
  <c r="Y53" i="4"/>
  <c r="Y52" i="4"/>
  <c r="Y51" i="4"/>
  <c r="Y50" i="4"/>
  <c r="Y49" i="4"/>
  <c r="Y48" i="4"/>
  <c r="Y47" i="4"/>
  <c r="P68" i="4"/>
  <c r="P66" i="4"/>
  <c r="P65" i="4"/>
  <c r="P63" i="4"/>
  <c r="O68" i="4"/>
  <c r="O66" i="4"/>
  <c r="O65" i="4"/>
  <c r="O63" i="4"/>
  <c r="P55" i="4"/>
  <c r="O55" i="4"/>
  <c r="N55" i="4"/>
  <c r="M55" i="4"/>
  <c r="L55" i="4"/>
  <c r="K55" i="4"/>
  <c r="I55" i="4"/>
  <c r="J55" i="4"/>
  <c r="H55" i="4"/>
  <c r="G55" i="4"/>
  <c r="F55" i="4"/>
  <c r="E55" i="4"/>
  <c r="R55" i="4"/>
  <c r="Q55" i="4"/>
  <c r="U54" i="4"/>
  <c r="U53" i="4"/>
  <c r="U52" i="4"/>
  <c r="U51" i="4"/>
  <c r="U50" i="4"/>
  <c r="U49" i="4"/>
  <c r="U48" i="4"/>
  <c r="S54" i="4"/>
  <c r="S53" i="4"/>
  <c r="S52" i="4"/>
  <c r="S49" i="4"/>
  <c r="S47" i="4"/>
  <c r="S48" i="4"/>
  <c r="U47" i="4"/>
  <c r="H33" i="4"/>
  <c r="G33" i="4"/>
  <c r="Y13" i="4" l="1"/>
  <c r="X13" i="4"/>
  <c r="W13" i="4"/>
  <c r="O60" i="3"/>
  <c r="O59" i="3"/>
  <c r="O58" i="3"/>
  <c r="S6" i="3"/>
  <c r="S5" i="3"/>
  <c r="S4" i="3"/>
  <c r="E26" i="4"/>
  <c r="E25" i="4" s="1"/>
  <c r="Z13" i="4" l="1"/>
  <c r="P64" i="4"/>
  <c r="S50" i="4"/>
  <c r="Y12" i="4"/>
  <c r="X12" i="4"/>
  <c r="W12" i="4"/>
  <c r="Z12" i="4" l="1"/>
  <c r="S51" i="4"/>
  <c r="I33" i="4"/>
  <c r="L33" i="4" s="1"/>
  <c r="J39" i="4"/>
  <c r="K39" i="4"/>
  <c r="L39" i="4"/>
  <c r="S55" i="4" l="1"/>
  <c r="U55" i="4"/>
  <c r="N68" i="4"/>
  <c r="Y5" i="4"/>
  <c r="Y11" i="4"/>
  <c r="X11" i="4"/>
  <c r="W11" i="4"/>
  <c r="Y10" i="4"/>
  <c r="X10" i="4"/>
  <c r="W10" i="4"/>
  <c r="L38" i="4"/>
  <c r="K38" i="4"/>
  <c r="J38" i="4"/>
  <c r="L37" i="4"/>
  <c r="K37" i="4"/>
  <c r="J37" i="4"/>
  <c r="L36" i="4"/>
  <c r="K36" i="4"/>
  <c r="J36" i="4"/>
  <c r="L35" i="4"/>
  <c r="K35" i="4"/>
  <c r="J35" i="4"/>
  <c r="K33" i="4"/>
  <c r="J33" i="4"/>
  <c r="C21" i="4"/>
  <c r="T53" i="4" l="1"/>
  <c r="T54" i="4"/>
  <c r="T51" i="4"/>
  <c r="V47" i="4"/>
  <c r="V48" i="4"/>
  <c r="V50" i="4"/>
  <c r="V51" i="4"/>
  <c r="N66" i="4"/>
  <c r="T47" i="4"/>
  <c r="T52" i="4"/>
  <c r="T50" i="4"/>
  <c r="T48" i="4"/>
  <c r="V52" i="4"/>
  <c r="T49" i="4"/>
  <c r="V49" i="4"/>
  <c r="V53" i="4"/>
  <c r="V54" i="4"/>
  <c r="Z11" i="4"/>
  <c r="Z10" i="4"/>
  <c r="T55" i="4" l="1"/>
  <c r="V55" i="4"/>
  <c r="Y9" i="4"/>
  <c r="X9" i="4"/>
  <c r="Y8" i="4"/>
  <c r="D22" i="4" s="1"/>
  <c r="X8" i="4"/>
  <c r="W8" i="4"/>
  <c r="B22" i="4" s="1"/>
  <c r="C22" i="4" s="1"/>
  <c r="Y7" i="4"/>
  <c r="D21" i="4" s="1"/>
  <c r="X7" i="4"/>
  <c r="Y6" i="4"/>
  <c r="X6" i="4"/>
  <c r="X5" i="4"/>
  <c r="Z8" i="4" l="1"/>
  <c r="Z7" i="4"/>
  <c r="Z6" i="4"/>
  <c r="D20" i="4"/>
  <c r="Z9" i="4"/>
  <c r="Z5" i="4"/>
  <c r="D19" i="4"/>
  <c r="H19" i="3" l="1"/>
  <c r="H18" i="3"/>
  <c r="H17" i="3"/>
  <c r="H16" i="3"/>
  <c r="H15" i="3"/>
  <c r="H14" i="3"/>
  <c r="H13" i="3"/>
  <c r="H12" i="3"/>
  <c r="H20" i="3" l="1"/>
  <c r="I16" i="3" s="1"/>
  <c r="E6" i="3"/>
  <c r="N60" i="3" s="1"/>
  <c r="E5" i="3"/>
  <c r="N59" i="3" s="1"/>
  <c r="E4" i="3"/>
  <c r="N58" i="3" s="1"/>
  <c r="F33" i="3"/>
  <c r="D33" i="3"/>
  <c r="B33" i="3"/>
  <c r="H32" i="3"/>
  <c r="G32" i="3" s="1"/>
  <c r="H31" i="3"/>
  <c r="G31" i="3" s="1"/>
  <c r="H30" i="3"/>
  <c r="G30" i="3" s="1"/>
  <c r="H29" i="3"/>
  <c r="G29" i="3" s="1"/>
  <c r="H28" i="3"/>
  <c r="G28" i="3" s="1"/>
  <c r="H27" i="3"/>
  <c r="G27" i="3" s="1"/>
  <c r="H26" i="3"/>
  <c r="G26" i="3" s="1"/>
  <c r="H25" i="3"/>
  <c r="G25" i="3" s="1"/>
  <c r="F20" i="3"/>
  <c r="G19" i="3" s="1"/>
  <c r="D20" i="3"/>
  <c r="E19" i="3" s="1"/>
  <c r="B20" i="3"/>
  <c r="C17" i="3" s="1"/>
  <c r="C7" i="3"/>
  <c r="D4" i="3" s="1"/>
  <c r="B7" i="3"/>
  <c r="D5" i="3" l="1"/>
  <c r="D6" i="3"/>
  <c r="I17" i="3"/>
  <c r="I13" i="3"/>
  <c r="I18" i="3"/>
  <c r="I19" i="3"/>
  <c r="I14" i="3"/>
  <c r="I15" i="3"/>
  <c r="I12" i="3"/>
  <c r="H33" i="3"/>
  <c r="G33" i="3" s="1"/>
  <c r="E15" i="3"/>
  <c r="G12" i="3"/>
  <c r="G15" i="3"/>
  <c r="G13" i="3"/>
  <c r="G17" i="3"/>
  <c r="G14" i="3"/>
  <c r="G18" i="3"/>
  <c r="E13" i="3"/>
  <c r="E12" i="3"/>
  <c r="E14" i="3"/>
  <c r="E16" i="3"/>
  <c r="E18" i="3"/>
  <c r="E17" i="3"/>
  <c r="C15" i="3"/>
  <c r="C19" i="3"/>
  <c r="C12" i="3"/>
  <c r="C16" i="3"/>
  <c r="C14" i="3"/>
  <c r="C13" i="3"/>
  <c r="G16" i="3"/>
  <c r="C18" i="3"/>
  <c r="C25" i="3"/>
  <c r="C26" i="3"/>
  <c r="C27" i="3"/>
  <c r="C28" i="3"/>
  <c r="C29" i="3"/>
  <c r="C30" i="3"/>
  <c r="C31" i="3"/>
  <c r="C32" i="3"/>
  <c r="E7" i="3"/>
  <c r="E25" i="3"/>
  <c r="E26" i="3"/>
  <c r="E27" i="3"/>
  <c r="E28" i="3"/>
  <c r="E29" i="3"/>
  <c r="E30" i="3"/>
  <c r="E31" i="3"/>
  <c r="E32" i="3"/>
  <c r="I20" i="3" l="1"/>
  <c r="D7" i="3"/>
  <c r="E33" i="3"/>
  <c r="C33" i="3"/>
  <c r="G20" i="3"/>
  <c r="E20" i="3"/>
  <c r="C20" i="3"/>
</calcChain>
</file>

<file path=xl/sharedStrings.xml><?xml version="1.0" encoding="utf-8"?>
<sst xmlns="http://schemas.openxmlformats.org/spreadsheetml/2006/main" count="403" uniqueCount="285">
  <si>
    <t>Iepirkumu veids</t>
  </si>
  <si>
    <t>Noslēgto iepirkumu līgumu skaits</t>
  </si>
  <si>
    <t>Noslēgto līgumu summa (milj.EUR)</t>
  </si>
  <si>
    <t>Īpatsvars (%)</t>
  </si>
  <si>
    <t>Būvdarbi</t>
  </si>
  <si>
    <t>Prece</t>
  </si>
  <si>
    <t>Pakalpojumi</t>
  </si>
  <si>
    <t>Kopā</t>
  </si>
  <si>
    <t>Darbības jomas</t>
  </si>
  <si>
    <t>Būvdarbi (EUR)</t>
  </si>
  <si>
    <t>Preču piegāde (EUR)</t>
  </si>
  <si>
    <t>Pakal-pojumi (EUR)</t>
  </si>
  <si>
    <t>Siltumapgāde, gāze</t>
  </si>
  <si>
    <t>Elektroenerģija</t>
  </si>
  <si>
    <t>Ūdensapgāde</t>
  </si>
  <si>
    <t>Dzelzceļu pakalpojumi</t>
  </si>
  <si>
    <t>Pasažieru pārvadājumi</t>
  </si>
  <si>
    <t>Pasta pakalpojumi</t>
  </si>
  <si>
    <t>Ostas</t>
  </si>
  <si>
    <t>Lidostas</t>
  </si>
  <si>
    <t xml:space="preserve">Kopā </t>
  </si>
  <si>
    <t xml:space="preserve">Kopā (EUR) </t>
  </si>
  <si>
    <t>Bāze: kopējā zem ES līgumcenu sliekšņa iepirkumu līgumu summa attiecīgajā gadā (milj.EUR)</t>
  </si>
  <si>
    <t>Būvdarbu iepirkumi (milj.EUR)</t>
  </si>
  <si>
    <t>Preču iepirkumi (milj.EUR)</t>
  </si>
  <si>
    <t>Pakalpojumu iepirkumi (milj.EUR)</t>
  </si>
  <si>
    <t>Zem ES līgumcenu sliekšņa noslēgto līgumu summu pieauguma temps pa iepirkumu veidiem, salīdzinot ar iepriekšējo gadu, %</t>
  </si>
  <si>
    <t>Būvdarbu iepirkumu vidējā vērtība (EUR)</t>
  </si>
  <si>
    <t>Preču iepirkumu vidējā vērtība (EUR)</t>
  </si>
  <si>
    <t>Pakalpojumu iepirkumu vidējā vērtība (EUR)</t>
  </si>
  <si>
    <t>Iepirkumi, par kuriem noslēgti līgumi, piemērojot likuma izņēmumus</t>
  </si>
  <si>
    <t>Gads</t>
  </si>
  <si>
    <t>Gāzes vai siltuma pārvades vai sadales nozare</t>
  </si>
  <si>
    <t>Elektroenerģijas ražošanas, pārvades vai sadales nozare</t>
  </si>
  <si>
    <t>Dzeramā ūdens ražošanas, pārvades vai sadales nozare</t>
  </si>
  <si>
    <t>Dzelzceļu transporta pakalpojumu joma</t>
  </si>
  <si>
    <t>Pavisam kopā</t>
  </si>
  <si>
    <t>Vidējā līguma vērtība, EUR</t>
  </si>
  <si>
    <t>Noslēgto līgumu summa (EUR)</t>
  </si>
  <si>
    <t>Noslēgto līgu-mu skaits</t>
  </si>
  <si>
    <t>Pakalpoju-mu snie-dzēju skaits</t>
  </si>
  <si>
    <t>Noslēgto līgumu skaits</t>
  </si>
  <si>
    <t>Likuma kopējā izņēmumu piemērošanas dinamika</t>
  </si>
  <si>
    <t>Likuma piemērošanas izņēmumi</t>
  </si>
  <si>
    <t>Pakal-pojumu snie-dzēju skaits</t>
  </si>
  <si>
    <t>Noslēgto līgumu summa, EUR</t>
  </si>
  <si>
    <t>Noslēgto līgumu summa pavisam kopā, EUR</t>
  </si>
  <si>
    <t>Pakalpojumu sniedzēju skaits</t>
  </si>
  <si>
    <t>No-slēgto līgumu skaits</t>
  </si>
  <si>
    <t>t.sk.</t>
  </si>
  <si>
    <t>SPSIL pamatojums</t>
  </si>
  <si>
    <t xml:space="preserve">Elektroenerģija </t>
  </si>
  <si>
    <t>Kopējā līgumu summa (EUR), piemērojot 10.pantu</t>
  </si>
  <si>
    <t>Vidējā līgumu vērtība (EUR), piemērojot 10.pantu</t>
  </si>
  <si>
    <t>Pilsētas dzelzceļu, tramvaju, trolejbusu vai autobusu transporta pakalpojumu joma</t>
  </si>
  <si>
    <t>Jūras ostu vai iekšējo ostu, vai citu piestātņu pakalpojumu joma</t>
  </si>
  <si>
    <t>Vidējā līguma vērtība, milj.EUR</t>
  </si>
  <si>
    <t>2018.gads</t>
  </si>
  <si>
    <t>Īpatsvars (%) attiecībā pret kopējo pasūtītāju skaitu</t>
  </si>
  <si>
    <t>Īpat-svars (%) attiecībā pret kopējo līgumu summu</t>
  </si>
  <si>
    <t>Pasažieru pārcadājumi</t>
  </si>
  <si>
    <t>10.panta (1)daļas 3.punkts</t>
  </si>
  <si>
    <t>10.panta (1)daļas 10.punkts</t>
  </si>
  <si>
    <t>12.pants</t>
  </si>
  <si>
    <t>10.panta (1)daļas 17.punkts</t>
  </si>
  <si>
    <t>10.panta (1)daļas 16.punkts</t>
  </si>
  <si>
    <t>10.panta (1)daļas 15.punkts</t>
  </si>
  <si>
    <t>Kopējā līgumu summa (EUR), piemērojot 11.pantu</t>
  </si>
  <si>
    <t>Kopējā līgumu summa (EUR), piemērojot 12.pantu</t>
  </si>
  <si>
    <t>Vidējā līgumu vērtība (EUR), piemērojot 11.pantu</t>
  </si>
  <si>
    <t>Vidējā līgumu vērtība (EUR), piemērojot 12.pantu</t>
  </si>
  <si>
    <t>Pakalpojumu sniedzēju skaits, kurš piemērojis izņēmumus</t>
  </si>
  <si>
    <t>Satura rādītājs</t>
  </si>
  <si>
    <t>I.</t>
  </si>
  <si>
    <t>II.</t>
  </si>
  <si>
    <t>III.</t>
  </si>
  <si>
    <t>IV.</t>
  </si>
  <si>
    <t xml:space="preserve">Zem ES līgumcenu sliekšņa veiktie iepirkumi </t>
  </si>
  <si>
    <t>Secinājumi</t>
  </si>
  <si>
    <t>Pārskatu apkopojuma metodoloģija</t>
  </si>
  <si>
    <t>Pārskata mērķis un uzdevumi</t>
  </si>
  <si>
    <t>Pārskata sagatavošanas laiks un pieprasījuma mērķis</t>
  </si>
  <si>
    <t>Pārskata datu avots</t>
  </si>
  <si>
    <t>Termini</t>
  </si>
  <si>
    <t>Termini pārskatu apkopojumā lietoti un formulēti atbilstoši Sabiedrisko pakalpojumu sniedzēju iepirkumu likumam.</t>
  </si>
  <si>
    <t>Datu analīzes metode un datu atklātības princips</t>
  </si>
  <si>
    <t>Pārskatā lietotie saīsinājumi:</t>
  </si>
  <si>
    <t>IUB - Iepirkumu uzraudzības birojs;</t>
  </si>
  <si>
    <t>SPSIL - Sabiedrisko pakalpojumu sniedzēju iepirkumu likums;</t>
  </si>
  <si>
    <t>PIL - Publisko iepirkumu likums;</t>
  </si>
  <si>
    <t>SPS - sabiedrisko pakalpojumu sniedzēji;</t>
  </si>
  <si>
    <t>PVS - Publikāciju vadības sistēma;</t>
  </si>
  <si>
    <t>Duāls  pasūtītājs - tāds sabiedrisko pakalpojumu sniedzējs, kurš piemēro arī Publisko iepirkumu likumu.</t>
  </si>
  <si>
    <t>1.</t>
  </si>
  <si>
    <t>Skultes ostas pārvalde</t>
  </si>
  <si>
    <t>2.</t>
  </si>
  <si>
    <t>3.</t>
  </si>
  <si>
    <t>4.</t>
  </si>
  <si>
    <t>5.</t>
  </si>
  <si>
    <t>6.</t>
  </si>
  <si>
    <t>7.</t>
  </si>
  <si>
    <t>8.</t>
  </si>
  <si>
    <t>9.</t>
  </si>
  <si>
    <t>10.</t>
  </si>
  <si>
    <t>SIA "Talsu namsaimnieks"</t>
  </si>
  <si>
    <t>11.</t>
  </si>
  <si>
    <t>12.</t>
  </si>
  <si>
    <t>13.</t>
  </si>
  <si>
    <t>14.</t>
  </si>
  <si>
    <t>15.</t>
  </si>
  <si>
    <t>16.</t>
  </si>
  <si>
    <t>SIA "Jūrmalas ūdens"</t>
  </si>
  <si>
    <t>17.</t>
  </si>
  <si>
    <t>SIA "Smiltenes NKUP"</t>
  </si>
  <si>
    <t>18.</t>
  </si>
  <si>
    <t>19.</t>
  </si>
  <si>
    <t>20.</t>
  </si>
  <si>
    <t>21.</t>
  </si>
  <si>
    <t>22.</t>
  </si>
  <si>
    <t>SIA "Ķekavas nami"</t>
  </si>
  <si>
    <t>23.</t>
  </si>
  <si>
    <t>SIA "Lielvārdes Remte"</t>
  </si>
  <si>
    <t>24.</t>
  </si>
  <si>
    <t>25.</t>
  </si>
  <si>
    <t>SIA "Naujenes pakalpojumu serviss"</t>
  </si>
  <si>
    <t>26.</t>
  </si>
  <si>
    <t>27.</t>
  </si>
  <si>
    <t>28.</t>
  </si>
  <si>
    <t>SIA "Ozolnieku KSDU"</t>
  </si>
  <si>
    <t>29.</t>
  </si>
  <si>
    <t>30.</t>
  </si>
  <si>
    <t>31.</t>
  </si>
  <si>
    <t>SIA "Skrundas komunālā saimniecība"</t>
  </si>
  <si>
    <t>32.</t>
  </si>
  <si>
    <t>SIA "Dzīvokļu komunālā saimniecība"</t>
  </si>
  <si>
    <t>33.</t>
  </si>
  <si>
    <t>SIA "Rūpe"</t>
  </si>
  <si>
    <t>34.</t>
  </si>
  <si>
    <t>35.</t>
  </si>
  <si>
    <t>36.</t>
  </si>
  <si>
    <t>37.</t>
  </si>
  <si>
    <t>38.</t>
  </si>
  <si>
    <t>39.</t>
  </si>
  <si>
    <t>40.</t>
  </si>
  <si>
    <t>41.</t>
  </si>
  <si>
    <t>42.</t>
  </si>
  <si>
    <t>43.</t>
  </si>
  <si>
    <t>SIA "Dagdas komunālā saimniecība"</t>
  </si>
  <si>
    <t>44.</t>
  </si>
  <si>
    <t>45.</t>
  </si>
  <si>
    <t>46.</t>
  </si>
  <si>
    <t>47.</t>
  </si>
  <si>
    <t>48.</t>
  </si>
  <si>
    <t>49.</t>
  </si>
  <si>
    <t>50.</t>
  </si>
  <si>
    <t>SIA "Jelgavas novada KU"</t>
  </si>
  <si>
    <t>51.</t>
  </si>
  <si>
    <t>Baltinavas novada pašvaldība</t>
  </si>
  <si>
    <t>52.</t>
  </si>
  <si>
    <t>53.</t>
  </si>
  <si>
    <t>54.</t>
  </si>
  <si>
    <t>55.</t>
  </si>
  <si>
    <t>56.</t>
  </si>
  <si>
    <t>57.</t>
  </si>
  <si>
    <t>58.</t>
  </si>
  <si>
    <t>59.</t>
  </si>
  <si>
    <t>60.</t>
  </si>
  <si>
    <t>61.</t>
  </si>
  <si>
    <t>SIA "Balteneko"</t>
  </si>
  <si>
    <t>62.</t>
  </si>
  <si>
    <t>SIA "Getliņi EKO"</t>
  </si>
  <si>
    <t>63.</t>
  </si>
  <si>
    <t>64.</t>
  </si>
  <si>
    <t>SIA "Pļaviņu Komunālie pakalpojumi"</t>
  </si>
  <si>
    <t>65.</t>
  </si>
  <si>
    <t>SIA "Priekules nami"</t>
  </si>
  <si>
    <t>66.</t>
  </si>
  <si>
    <t>SIA "Saltavots"</t>
  </si>
  <si>
    <t>67.</t>
  </si>
  <si>
    <t>SIA "Vilkme"</t>
  </si>
  <si>
    <t>68.</t>
  </si>
  <si>
    <t>69.</t>
  </si>
  <si>
    <t>Priekuļu novada pašvaldība</t>
  </si>
  <si>
    <t>SIA "Bērzaunes komunālais uzņēmums"</t>
  </si>
  <si>
    <t>70.</t>
  </si>
  <si>
    <t>Pakalpo-jumu sniedzēju skaits, kopā</t>
  </si>
  <si>
    <t>SIA "Gulbenes nami"</t>
  </si>
  <si>
    <t>Nr.p.k.</t>
  </si>
  <si>
    <t>Iestādes nosaukums</t>
  </si>
  <si>
    <t>Akciju sabiedrība " Mārupes komunālie pakalpojumi"</t>
  </si>
  <si>
    <t>AS "Olaines ūdens un siltums"</t>
  </si>
  <si>
    <t>Carnikavas novada pašvaldības aģentūra "Carnikavas komunālserviss"</t>
  </si>
  <si>
    <t>INPSIA Ikšķiles māja</t>
  </si>
  <si>
    <t>Ogres novada pašvaldības aģentūra “Ogres komunikācijas”</t>
  </si>
  <si>
    <t>Pašvaldības kapitālsabiedrība, Sabiedrība ar ierobežotu atbildību "Preiļu saimnieks"</t>
  </si>
  <si>
    <t>Pašvaldības sabiedrība ar ierobežotu atbildību "Garkalnes inženiertīkli"</t>
  </si>
  <si>
    <t>Pašvaldības SIA "Garkalnes Komunālserviss"</t>
  </si>
  <si>
    <t>Pašvaldības SIA "Norma K"</t>
  </si>
  <si>
    <t>Pašvaldības SIA "ŪDEKA"</t>
  </si>
  <si>
    <t>Pašvaldības SIA “Ventspils siltums”</t>
  </si>
  <si>
    <t>PSIA "Maltas dzīvokļu komunālās saimniecības uzņēmums"</t>
  </si>
  <si>
    <t>Rīgas pašvaldības sabiedrība ar ierobežotu atbildību "Rīgas satiksme"</t>
  </si>
  <si>
    <t>Sabiedrība ar ierobežotu atbildību "Alojas Novada Saimniekserviss"</t>
  </si>
  <si>
    <t>Sabiedrība ar ierobežotu atbildību "Auces komunālie pakalpojumi"</t>
  </si>
  <si>
    <t>Sabiedrība ar ierobežotu atbildību "Komunālserviss TILDe"</t>
  </si>
  <si>
    <t>Sabiedrība ar ierobežotu atbildību "Krāslavas nami"</t>
  </si>
  <si>
    <t>Sabiedrība ar ierobežotu atbildību "Ogres Namsaimnieks"</t>
  </si>
  <si>
    <t>Sabiedrība ar ierobežotu atbildību "Rojas DzKU"</t>
  </si>
  <si>
    <t>Sabiedrība ar ierobežotu atbildību "Valkas Namsaimnieks"</t>
  </si>
  <si>
    <t>Sabiedrība ar ierobežotu atbildību "VĪGANTS"</t>
  </si>
  <si>
    <t>Sabiedrība ar ierobežotu atbildību "Zilupes LTD"</t>
  </si>
  <si>
    <t>Sabiedrība ar ierobežotu atbildību “LĪVĀNU SILTUMS”</t>
  </si>
  <si>
    <t>Sabiedrība ar ierobežotu atbildību Viesītes komunālā pārvalde</t>
  </si>
  <si>
    <t>SIA "Ādažu namsaimnieks"</t>
  </si>
  <si>
    <t>SIA "Baložu komunālā saimniecība"</t>
  </si>
  <si>
    <t>SIA "BN KOMFORTS"</t>
  </si>
  <si>
    <t>SIA "Būks"</t>
  </si>
  <si>
    <t>SIA "Durbes KS"</t>
  </si>
  <si>
    <t>SIA "GROBIŅAS HES"</t>
  </si>
  <si>
    <t>SIA "GROBIŅAS NAMSERVISS"</t>
  </si>
  <si>
    <t>SIA "Kārsavas namsaimnieks"</t>
  </si>
  <si>
    <t>SIA "Līvānu dzīvokļu un komunālā saimniecība"</t>
  </si>
  <si>
    <t>SIA "Pils rajona Namu pārvalde"</t>
  </si>
  <si>
    <t>SIA "Ūdas"</t>
  </si>
  <si>
    <t>SIA "Zeiferti"</t>
  </si>
  <si>
    <t>SIA “Ķeguma Stars”</t>
  </si>
  <si>
    <t>SIA “Ludzas apsaimniekotājs”</t>
  </si>
  <si>
    <t>SIA “ORNAMENTS”</t>
  </si>
  <si>
    <t>SIA „Kokneses Komunālie pakalpojumi”</t>
  </si>
  <si>
    <t>SIA „Saulkrastu Komunālserviss”</t>
  </si>
  <si>
    <t>Stopiņu novada pašvaldības aģentūra "Saimnieks"</t>
  </si>
  <si>
    <t>Valsts akciju sabiedrība "Latvijas dzelzceļš"</t>
  </si>
  <si>
    <t>Vangažu Namsaimnieks SIA</t>
  </si>
  <si>
    <t>Varakļānu “Dzīvokļu komunālais uzņēmums” SIA</t>
  </si>
  <si>
    <t>10.panta (1)daļas 12.punkts</t>
  </si>
  <si>
    <t>10.panta (1)daļas 1.punkts</t>
  </si>
  <si>
    <t>Duālo pasūtītāju saraksts</t>
  </si>
  <si>
    <t>Zem ES sliekšņa - paredzamā līgumcena preču un pakalpojumu iepirkumiem, sākot no 1 līdz 442 999 EUR, un būvdarbiem sākot no 1 līdz 5 547 999 EUR, 2. pielikuma pakalpojumiem, sākot no 1 līdz 999 999 EUR;</t>
  </si>
  <si>
    <t>Vidējā iepirkumu līgumu vērtība (EUR)</t>
  </si>
  <si>
    <t>AS - Akciju sabiedrība</t>
  </si>
  <si>
    <t>SIA - Sabiedrība ar ierobežotu atbildību</t>
  </si>
  <si>
    <t>PSIA - Pašvaldības sabiedrība ar ierobežotu atbildību</t>
  </si>
  <si>
    <t>INPSIA - Ikšķiles novada pašvaldība ar ierobežotu atbildību</t>
  </si>
  <si>
    <t>EUR - eiro</t>
  </si>
  <si>
    <t>milj. - -miljoni</t>
  </si>
  <si>
    <t>Zem ES līgumcenu sliekšņa noslēgto līgumu summu pieauguma temps pa iepirkumu veidiem, salīdzinot ar iepriekšējo gadu (milj. EUR)</t>
  </si>
  <si>
    <t xml:space="preserve">Būvdarbu iepirkumi </t>
  </si>
  <si>
    <t xml:space="preserve">Preču iepirkumi </t>
  </si>
  <si>
    <t xml:space="preserve">Pakalpojumu iepirkumi </t>
  </si>
  <si>
    <t>STATISTIKAS PĀRSKATU APKOPOJUMS PAR 2020.GADĀ SABIEDRISKO PAKALPOJUMU SNIEDZĒJU VEIKTAJIEM IEPIRKUMIEM</t>
  </si>
  <si>
    <t>Rīga, 2021</t>
  </si>
  <si>
    <r>
      <t>Mērķis - sniegt informāciju par valstī notiekošajiem procesiem sabiedrisko pakalpojumu sniedzēju jomā, atklājot sabiedrisko pakalpojumu sniedzēju uzņēmumu veikto iepirkumu rezultātus 2020.gadā.                                                                                    Uzdevums - apkopot un vizualizēt (tabulās un diagrammās) statistisko informāciju par sabiedrisko pakalpojumu sniedzēju veiktajiem iepirkumiem, apkopojuma saturā iekļaujot un analizējot datus par uzņēmumu veiktajiem iepirkumiem, to rezultātā noslēgtajiem būvdarbu, piegādes un/vai pakalpojumu līgumiem un to līgumu summām:                                                                                                                                                     - atbilstoši iepirkumiem, nepiemērojot likuma procedūru regulējumu;                                  - atbilstoši likuma piemērošanas vispārīgiem izņēmumiem (10., 11. un 12. pa</t>
    </r>
    <r>
      <rPr>
        <sz val="11"/>
        <rFont val="Calibri"/>
        <family val="2"/>
        <charset val="186"/>
        <scheme val="minor"/>
      </rPr>
      <t>ntā noteiktajā kārtīb</t>
    </r>
    <r>
      <rPr>
        <sz val="11"/>
        <color theme="1"/>
        <rFont val="Calibri"/>
        <family val="2"/>
        <charset val="186"/>
        <scheme val="minor"/>
      </rPr>
      <t>ā).</t>
    </r>
  </si>
  <si>
    <t>Statistikas pārskatu pieprasījuma mērķis ir iegūt kvalitatīvus datus par valstī notiekošajiem sabiedrisko pakalpojumu jomas iepirkumiem un atbilstoši sistematizēt oficiālās statistikas par iepirkumiem Latvijā analīzes procesu.                                                                                                                                                                                                 Publikāciju vadības sistēmā iesniegto gada pārskatu datu pārbaude - no 2021.gada 1.marta līdz 2021.gada septembrim.                                                                                                   Datu labošana un precizēšana, statistikas pārskatu apkopojuma sagatavošana                                  - no 2021.gada maija līdz 2021.gada oktobrim.</t>
  </si>
  <si>
    <t>Statistikas datu avots - sabiedrisko pakalpojumu sniedzēju iesniegtie pārskati par 2020.gadā veiktajiem iepirkumiem un to noslēgtajām līgumu summām:                              - 218 pārskats Nr.2-SPSIL - Pārskats par sabiedrisko pakalpojumu sniedzēju iepirkumiem.</t>
  </si>
  <si>
    <r>
      <t>Galvenie statistikas pārskata rādītāji - iepirkumu skaits, noslēgtie līgumi un to līgumu summa.                                                                                                                                           Pārskata dati par sabiedrisko pakalpojumu sniedzēju iepirkumiem ir publiski pieejama informācija. Pārskatu apkopojums nesatur konfidenciālu vai ierobežotas pieejamības informāciju.                                                                                                           Iepirkumu skaita un līgumu summu izmaiņu analīzei 2020.gada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</si>
  <si>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t>Noslēgto iepirkumu līgumu skaita un noslēgtās līgumu summas zem ES līgumcenu sliekšņa sadalījums pa iepirkumu veidiem 2020.gadā</t>
  </si>
  <si>
    <t>Noslēgto līgumu summu īpatsvars zem ES līgumcenu sliekšņa pa iepirkumu veidiem no 2010. līdz 2020.gadam, %</t>
  </si>
  <si>
    <t>Zem ES līgumcenu sliekšņa noslēgto līgumu summu sadalījums pēc iepirkumu veidiem pa sabiedrisko pakalpojumu sniedzēju jomām 2020.gadā</t>
  </si>
  <si>
    <t>Zem ES līgumcenu sliekšņa noslēgto līgumu summu sadalījums pēc iepirkumu veidiem sabiedrisko pakalpojumu sniedzēju jomu griezumā 2020.gadā</t>
  </si>
  <si>
    <t>Zem ES līgumcenu sliekšņa noslēgto līgumu summu un vidējās vērtības dinamika pēc iepirkumu veidiem no 2010. līdz 2020.gadam</t>
  </si>
  <si>
    <t>Lidostu pakalpojumu joma</t>
  </si>
  <si>
    <t xml:space="preserve">Likuma izņēmumu piemērošanas īpatsvara pieaugums (%) attiecībā pret iepriekšējo 2019.gadu </t>
  </si>
  <si>
    <t xml:space="preserve">SPSIL 10. un 12.pantā minēto piemērošanas izņēmumu sadalījums pa jomām 2020.gadā </t>
  </si>
  <si>
    <t>2020.gads</t>
  </si>
  <si>
    <t xml:space="preserve">Īpatsvara pieaugums (%) attiecībā pret 2019.gadu </t>
  </si>
  <si>
    <t>Pakalpo-jumu sniedzēju skaits</t>
  </si>
  <si>
    <t>SPSIL 10., 11. un 12.pantā minēto piemērošanas izņēmumu noslēgto līgumu summu un vidējās vērtības dinamika no 2012. līdz 2020.gadam</t>
  </si>
  <si>
    <t>SPSIL pama-tojums</t>
  </si>
  <si>
    <t>Īpatsvars attiecībā pret 2019.gadu (%)</t>
  </si>
  <si>
    <t>Duālo pasūtītāju saraksts, kuri iesnieguši statistikas pārskatus par 2020.gadu</t>
  </si>
  <si>
    <t>SIA "Brocēnu siltums"</t>
  </si>
  <si>
    <t>SIA "VNK serviss"</t>
  </si>
  <si>
    <t>SIA "Rīgas karte"</t>
  </si>
  <si>
    <t>Skrīveru novada dome</t>
  </si>
  <si>
    <t>71.</t>
  </si>
  <si>
    <t>72.</t>
  </si>
  <si>
    <r>
      <t>Iepirkumu uzraudzības birojs 2020.gadā ir apkopojis 218 iesniegto sabiedrisko pakalpojumu sniedzēju gada pārskatu, t.sk. 72 pārskati saņemti no uzņēmumiem, kuri piemēro arī Publisko iepirkumu likumu, kam ir duāls raksturs. Salīdzinot ar 2019.gadu, 2020.gadā statistikas pārskatu skaits samazinājies par 3 jeb 1,3%, bet duālo pasūtītāju skaits</t>
    </r>
    <r>
      <rPr>
        <sz val="11"/>
        <rFont val="Calibri"/>
        <family val="2"/>
        <charset val="186"/>
        <scheme val="minor"/>
      </rPr>
      <t xml:space="preserve"> saglabājies kā gadu iepriekš. </t>
    </r>
  </si>
  <si>
    <t>2020.gadā sabiedrisko pakalpojumu sniedzēji, tāpat kā citus gadus, darbojušies astoņās no desmit darbības jomām. Sabiedrisko pakalpojumu sniedzēji darbību neveic  naftas vai gāzes izpētes un ieguves nozarē, kā arī akmeņogļu un citu cieto kurināmo izpētes un ieguves nozarē.</t>
  </si>
  <si>
    <r>
      <t>2020.gadā par 419,1 milj.EUR noslēgti līgumi par iepirkumiem zem ES līgumcenu sliekšņa (summa attiecībā pret 2019.gadu</t>
    </r>
    <r>
      <rPr>
        <sz val="11"/>
        <color rgb="FFFF0000"/>
        <rFont val="Calibri"/>
        <family val="2"/>
        <charset val="186"/>
        <scheme val="minor"/>
      </rPr>
      <t xml:space="preserve"> </t>
    </r>
    <r>
      <rPr>
        <sz val="11"/>
        <rFont val="Calibri"/>
        <family val="2"/>
        <charset val="186"/>
        <scheme val="minor"/>
      </rPr>
      <t>samazinājusies par 169,3 milj.EUR jeb 28,7% mazāk)</t>
    </r>
    <r>
      <rPr>
        <sz val="11"/>
        <color theme="1"/>
        <rFont val="Calibri"/>
        <family val="2"/>
        <charset val="186"/>
        <scheme val="minor"/>
      </rPr>
      <t>, un par 697</t>
    </r>
    <r>
      <rPr>
        <sz val="11"/>
        <rFont val="Calibri"/>
        <family val="2"/>
        <charset val="186"/>
        <scheme val="minor"/>
      </rPr>
      <t>,5 mi</t>
    </r>
    <r>
      <rPr>
        <sz val="11"/>
        <color theme="1"/>
        <rFont val="Calibri"/>
        <family val="2"/>
        <charset val="186"/>
        <scheme val="minor"/>
      </rPr>
      <t>lj.EUR noslēgti līgumi par iepirkumiem, piemērojot likuma izņēmumus (summa attiecībā pret 2019.gadu pieaugusi par 390,8 milj.EUR jeb 127,4% vairāk).</t>
    </r>
  </si>
  <si>
    <r>
      <t>Pamatojoties uz Sabiedrisko pakalpojumu sniedzēju iepirkumu likuma 10. un 12.panta piemērošanas izņēmumiem, 2020.gadā 59 uzņēmumi noslēguši 343 līgumus par kopējo līgumu summu 697,5 milj.EUR (summa attiecībā pret 2019.gadu pieaugusi par 390,8 milj.EUR jeb 127,4%). Lielākie likuma izņēmumu piemērotāji (pēc noslēgto līgumu summas) ir elektroenerģijas uzņēmumi, kur noslēgts 6 līgumi (līgumu skaits attiecībā pret 2019.gadu pieaudzis par 5 līgumiem jeb 500,0%), par lielāko noslēgto</t>
    </r>
    <r>
      <rPr>
        <sz val="11"/>
        <rFont val="Calibri"/>
        <family val="2"/>
        <charset val="186"/>
        <scheme val="minor"/>
      </rPr>
      <t xml:space="preserve"> līgumsummu</t>
    </r>
    <r>
      <rPr>
        <sz val="11"/>
        <color theme="1"/>
        <rFont val="Calibri"/>
        <family val="2"/>
        <charset val="186"/>
        <scheme val="minor"/>
      </rPr>
      <t xml:space="preserve">  487,1 milj.EUR (summa attiecībā pret 2019.gadu palielinājusies par 449,6 milj.EUR jeb 1196,4%).</t>
    </r>
  </si>
  <si>
    <t>Pārskata gadā zem ES līgumcenu sliekšņa veikti 79 512 iepirkumi par kopējo līgumu summu 419,1milj.EUR. Salīdzinot ar 2019.gadu, 2020.gadā kopējā noslēgto līgumu summa zem ES līgumcenu sliekšņa pret 2019.gadu ir samazinājusies par 169,2 milj.EUR jeb 28,7%.</t>
  </si>
  <si>
    <r>
      <t xml:space="preserve">2020.gadā lielākā zem ES līgumcenu sliekšņa noslēgtā līgumu summa ir siltumapgādes jomas uzņēmumiem - 146,1 milj.EUR jeb 34,8% īpatsvars no kopējās noslēgto līgumu summas zem ES līgumcenas.  2019.gadā līderos bija </t>
    </r>
    <r>
      <rPr>
        <sz val="11"/>
        <rFont val="Calibri"/>
        <family val="2"/>
        <charset val="186"/>
        <scheme val="minor"/>
      </rPr>
      <t>elektroapgādes j</t>
    </r>
    <r>
      <rPr>
        <sz val="11"/>
        <color theme="1"/>
        <rFont val="Calibri"/>
        <family val="2"/>
        <charset val="186"/>
        <scheme val="minor"/>
      </rPr>
      <t>omas uzņēmumi.</t>
    </r>
  </si>
  <si>
    <t>Zem ES līgumcenu sliekšņa 2020.gadā lielāko noslēgto līgumu summu īpatsvaru veido būvdarbu iepirkumi - 177,2 milj.EUR, kas veido 42,3% īpatsvaru no kopējās noslēgtās līgumu summas, tad seko pakalpojumu iepirkumi - 127,0 milj.EUR jeb 30,3%, un piegāžu iepirkumi - 114,9 milj.EUR jeb 27,4% īpatsvara no kopējās noslēgtās līgumu summas zem ES līgumcenu sliekšņa.</t>
  </si>
  <si>
    <t>Zem ES līgumcenu sliekšņa kopējā vidējā iepirkumu vērtība ir 5 271 EUR (vidējā vērtība attiecībā pret 2019.gadu pieaugusi par 1 050 EUR jeb 24,8%). Būvdarbu iepirkumiem zem ES līgumcenu sliekšņa vidējā iepirkumu vērtība ir 29 278 EUR (vidējā iepirkumu vērtība attiecībā pret 2019.gadu samazinājusies par 18 726 EUR jeb 39,0%), preču iepirkumiem vidējā vērtība ir  3 017 EUR (salīdzinot ar 2019.gadu, 2020.gadā vidējā vērtība pieaugusi par 1 109 EUR jeb 58,1%), savukārt pakalpojumu iepirkumu vidējā vērtība ir 3 592 EUR (salīdzinot ar 2019.gadu, 2020.gadā vidējā vērtība ir pieaugusi par 665 EUR jeb 22,7%).</t>
  </si>
  <si>
    <t>Statistikas pārskatu apkopojums par 2020.gadā sabiedrisko pakalpojumu sniedzēju veiktajiem iepirkumiem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</si>
</sst>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1" x14ac:knownFonts="1">
    <font>
      <sz val="11"/>
      <color theme="1"/>
      <name val="Calibri"/>
      <family val="2"/>
      <charset val="186"/>
      <scheme val="minor"/>
    </font>
    <font>
      <b/>
      <sz val="11"/>
      <color theme="1"/>
      <name val="Calibri"/>
      <family val="2"/>
      <charset val="186"/>
      <scheme val="minor"/>
    </font>
    <font>
      <b/>
      <sz val="11"/>
      <name val="Calibri"/>
      <family val="2"/>
      <charset val="186"/>
      <scheme val="minor"/>
    </font>
    <font>
      <b/>
      <i/>
      <sz val="11"/>
      <color theme="1"/>
      <name val="Calibri"/>
      <family val="2"/>
      <charset val="186"/>
      <scheme val="minor"/>
    </font>
    <font>
      <sz val="8"/>
      <name val="Calibri"/>
      <family val="2"/>
      <charset val="186"/>
      <scheme val="minor"/>
    </font>
    <font>
      <sz val="10"/>
      <color indexed="8"/>
      <name val="Arial"/>
      <family val="2"/>
      <charset val="186"/>
    </font>
    <font>
      <sz val="11"/>
      <color rgb="FFFF0000"/>
      <name val="Calibri"/>
      <family val="2"/>
      <charset val="186"/>
      <scheme val="minor"/>
    </font>
    <font>
      <sz val="10"/>
      <name val="Times New Roman"/>
      <family val="1"/>
      <charset val="186"/>
    </font>
    <font>
      <sz val="11"/>
      <name val="Calibri"/>
      <family val="2"/>
      <charset val="186"/>
      <scheme val="minor"/>
    </font>
    <font>
      <sz val="11"/>
      <color rgb="FF000000"/>
      <name val="Calibri"/>
      <family val="2"/>
      <charset val="186"/>
    </font>
    <font>
      <sz val="11"/>
      <name val="Calibri"/>
      <family val="2"/>
      <charset val="186"/>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indexed="65"/>
        <bgColor indexed="64"/>
      </patternFill>
    </fill>
    <fill>
      <patternFill patternType="solid">
        <fgColor theme="9" tint="0.79995117038483843"/>
        <bgColor indexed="64"/>
      </patternFill>
    </fill>
    <fill>
      <patternFill patternType="gray0625">
        <bgColor theme="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top style="thin">
        <color indexed="64"/>
      </top>
      <bottom style="thin">
        <color indexed="64"/>
      </bottom>
      <diagonal/>
    </border>
    <border>
      <left style="mediumDashed">
        <color indexed="64"/>
      </left>
      <right style="thin">
        <color indexed="64"/>
      </right>
      <top style="thin">
        <color indexed="64"/>
      </top>
      <bottom/>
      <diagonal/>
    </border>
    <border>
      <left style="thin">
        <color indexed="64"/>
      </left>
      <right/>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style="thin">
        <color indexed="64"/>
      </top>
      <bottom style="thin">
        <color indexed="64"/>
      </bottom>
      <diagonal/>
    </border>
    <border>
      <left/>
      <right style="thin">
        <color indexed="64"/>
      </right>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5" fillId="0" borderId="0" applyNumberFormat="0" applyFill="0" applyProtection="0"/>
  </cellStyleXfs>
  <cellXfs count="203">
    <xf numFmtId="0" fontId="0" fillId="0" borderId="0" xfId="0"/>
    <xf numFmtId="0" fontId="0" fillId="2" borderId="1" xfId="0" applyFill="1" applyBorder="1" applyAlignment="1">
      <alignment horizontal="center" vertical="center" wrapText="1"/>
    </xf>
    <xf numFmtId="0" fontId="0" fillId="0" borderId="1" xfId="0" applyBorder="1"/>
    <xf numFmtId="0" fontId="1" fillId="2" borderId="1" xfId="0" applyFont="1" applyFill="1" applyBorder="1" applyAlignment="1">
      <alignment horizontal="right"/>
    </xf>
    <xf numFmtId="3" fontId="1" fillId="2" borderId="1" xfId="0" applyNumberFormat="1" applyFont="1" applyFill="1" applyBorder="1"/>
    <xf numFmtId="164" fontId="1" fillId="2" borderId="1" xfId="0" applyNumberFormat="1" applyFont="1" applyFill="1" applyBorder="1"/>
    <xf numFmtId="0" fontId="0" fillId="2" borderId="1" xfId="0" applyFill="1" applyBorder="1" applyAlignment="1">
      <alignment horizontal="center" vertical="center"/>
    </xf>
    <xf numFmtId="0" fontId="0" fillId="0" borderId="1" xfId="0" applyBorder="1" applyAlignment="1">
      <alignment wrapText="1"/>
    </xf>
    <xf numFmtId="3" fontId="0" fillId="3" borderId="1" xfId="0" applyNumberFormat="1" applyFill="1" applyBorder="1"/>
    <xf numFmtId="164" fontId="0" fillId="3" borderId="1" xfId="0" applyNumberFormat="1" applyFill="1" applyBorder="1"/>
    <xf numFmtId="0" fontId="0" fillId="2" borderId="1" xfId="0" applyFill="1" applyBorder="1"/>
    <xf numFmtId="164" fontId="0" fillId="0" borderId="1" xfId="0" applyNumberFormat="1" applyBorder="1"/>
    <xf numFmtId="0" fontId="3" fillId="3" borderId="1" xfId="0" applyFont="1" applyFill="1" applyBorder="1" applyAlignment="1">
      <alignment horizontal="right" wrapText="1"/>
    </xf>
    <xf numFmtId="0" fontId="3" fillId="3" borderId="1" xfId="0" applyFont="1" applyFill="1" applyBorder="1"/>
    <xf numFmtId="0" fontId="3" fillId="0" borderId="1" xfId="0" applyFont="1" applyBorder="1"/>
    <xf numFmtId="0" fontId="1" fillId="0" borderId="1" xfId="0" applyFont="1" applyBorder="1"/>
    <xf numFmtId="164" fontId="0" fillId="2" borderId="1" xfId="0" applyNumberFormat="1" applyFill="1" applyBorder="1"/>
    <xf numFmtId="0" fontId="0" fillId="2" borderId="3" xfId="0" applyFill="1" applyBorder="1" applyAlignment="1">
      <alignment horizontal="center" vertical="center" wrapText="1"/>
    </xf>
    <xf numFmtId="164" fontId="0" fillId="3" borderId="3" xfId="0" applyNumberFormat="1" applyFill="1" applyBorder="1"/>
    <xf numFmtId="164" fontId="1" fillId="2" borderId="3" xfId="0" applyNumberFormat="1" applyFont="1" applyFill="1" applyBorder="1"/>
    <xf numFmtId="0" fontId="0" fillId="2" borderId="2" xfId="0" applyFill="1" applyBorder="1" applyAlignment="1">
      <alignment horizontal="center" vertical="center" wrapText="1"/>
    </xf>
    <xf numFmtId="3" fontId="0" fillId="3" borderId="2" xfId="0" applyNumberFormat="1" applyFill="1" applyBorder="1"/>
    <xf numFmtId="3" fontId="0" fillId="2" borderId="2" xfId="0" applyNumberForma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165" fontId="0" fillId="0" borderId="7" xfId="0" applyNumberFormat="1" applyBorder="1"/>
    <xf numFmtId="165" fontId="0" fillId="0" borderId="1" xfId="0" applyNumberFormat="1" applyBorder="1"/>
    <xf numFmtId="0" fontId="0" fillId="0" borderId="3" xfId="0" applyBorder="1"/>
    <xf numFmtId="0" fontId="0" fillId="0" borderId="7" xfId="0" applyBorder="1"/>
    <xf numFmtId="0" fontId="0" fillId="2" borderId="3" xfId="0" applyFill="1" applyBorder="1"/>
    <xf numFmtId="0" fontId="0" fillId="2" borderId="7" xfId="0" applyFill="1" applyBorder="1"/>
    <xf numFmtId="0" fontId="1" fillId="0" borderId="0" xfId="0" applyFont="1"/>
    <xf numFmtId="0" fontId="0" fillId="0" borderId="0" xfId="0" applyBorder="1"/>
    <xf numFmtId="3" fontId="0" fillId="3" borderId="0" xfId="0" applyNumberFormat="1" applyFill="1" applyBorder="1"/>
    <xf numFmtId="0" fontId="2" fillId="0" borderId="0" xfId="0" applyFont="1"/>
    <xf numFmtId="0" fontId="0" fillId="2" borderId="8" xfId="0" applyFill="1" applyBorder="1"/>
    <xf numFmtId="3" fontId="0" fillId="0" borderId="1" xfId="0" applyNumberFormat="1" applyBorder="1"/>
    <xf numFmtId="0" fontId="0" fillId="2" borderId="1" xfId="0" applyFill="1" applyBorder="1" applyAlignment="1">
      <alignment horizontal="center" wrapText="1"/>
    </xf>
    <xf numFmtId="3" fontId="0" fillId="0" borderId="0" xfId="0" applyNumberFormat="1" applyBorder="1"/>
    <xf numFmtId="165" fontId="0" fillId="0" borderId="1" xfId="0" applyNumberFormat="1" applyFill="1" applyBorder="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alignment horizontal="center" vertical="center" wrapText="1"/>
    </xf>
    <xf numFmtId="3" fontId="0" fillId="0" borderId="3" xfId="0" applyNumberFormat="1" applyBorder="1"/>
    <xf numFmtId="3" fontId="0" fillId="0" borderId="7" xfId="0" applyNumberFormat="1" applyBorder="1"/>
    <xf numFmtId="0" fontId="0" fillId="4" borderId="7" xfId="0" applyFill="1" applyBorder="1" applyAlignment="1">
      <alignment horizontal="center" vertical="center" wrapText="1"/>
    </xf>
    <xf numFmtId="3" fontId="0" fillId="0" borderId="11" xfId="0" applyNumberFormat="1" applyBorder="1"/>
    <xf numFmtId="3" fontId="0" fillId="0" borderId="4" xfId="0" applyNumberFormat="1" applyBorder="1"/>
    <xf numFmtId="3" fontId="0" fillId="5" borderId="8" xfId="0" applyNumberFormat="1" applyFill="1" applyBorder="1"/>
    <xf numFmtId="0" fontId="0" fillId="5" borderId="8" xfId="0" applyFill="1" applyBorder="1"/>
    <xf numFmtId="164" fontId="0" fillId="5" borderId="8" xfId="0" applyNumberFormat="1" applyFill="1" applyBorder="1"/>
    <xf numFmtId="3" fontId="0" fillId="0" borderId="9" xfId="0" applyNumberFormat="1" applyBorder="1"/>
    <xf numFmtId="3" fontId="0" fillId="0" borderId="15" xfId="0" applyNumberFormat="1" applyBorder="1"/>
    <xf numFmtId="0" fontId="0" fillId="4" borderId="1" xfId="0" applyFill="1" applyBorder="1" applyAlignment="1">
      <alignment horizontal="center"/>
    </xf>
    <xf numFmtId="3" fontId="1" fillId="0" borderId="9" xfId="0" applyNumberFormat="1" applyFont="1" applyBorder="1"/>
    <xf numFmtId="3" fontId="0" fillId="0" borderId="17" xfId="0" applyNumberFormat="1" applyBorder="1"/>
    <xf numFmtId="3" fontId="1" fillId="0" borderId="18" xfId="0" applyNumberFormat="1" applyFont="1" applyBorder="1"/>
    <xf numFmtId="166" fontId="0" fillId="0" borderId="1" xfId="0" applyNumberFormat="1" applyFill="1" applyBorder="1"/>
    <xf numFmtId="0" fontId="0" fillId="0" borderId="1" xfId="0" applyFill="1" applyBorder="1"/>
    <xf numFmtId="0" fontId="0" fillId="0" borderId="17" xfId="0" applyFill="1" applyBorder="1"/>
    <xf numFmtId="0" fontId="0" fillId="0" borderId="7" xfId="0" applyFill="1" applyBorder="1"/>
    <xf numFmtId="0" fontId="0" fillId="0" borderId="1" xfId="0" applyBorder="1"/>
    <xf numFmtId="166" fontId="0" fillId="0" borderId="1" xfId="0" applyNumberFormat="1" applyBorder="1"/>
    <xf numFmtId="0" fontId="0" fillId="0" borderId="10" xfId="0" applyBorder="1"/>
    <xf numFmtId="166" fontId="0" fillId="0" borderId="1" xfId="0" applyNumberFormat="1" applyFill="1" applyBorder="1"/>
    <xf numFmtId="0" fontId="0" fillId="0" borderId="1" xfId="0" applyFill="1" applyBorder="1"/>
    <xf numFmtId="165" fontId="0" fillId="0" borderId="1" xfId="0" applyNumberFormat="1" applyBorder="1"/>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3" fontId="0" fillId="4" borderId="17" xfId="0" applyNumberFormat="1" applyFill="1" applyBorder="1"/>
    <xf numFmtId="0" fontId="0" fillId="4" borderId="1" xfId="0" applyFill="1" applyBorder="1" applyAlignment="1">
      <alignment horizont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7" xfId="0" applyFill="1" applyBorder="1" applyAlignment="1">
      <alignment horizontal="center" vertical="center"/>
    </xf>
    <xf numFmtId="3" fontId="0" fillId="0" borderId="6" xfId="0" applyNumberFormat="1" applyBorder="1"/>
    <xf numFmtId="0" fontId="0" fillId="3" borderId="0" xfId="0" applyFill="1" applyBorder="1"/>
    <xf numFmtId="0" fontId="0" fillId="3" borderId="0" xfId="0" applyFill="1" applyBorder="1" applyAlignment="1">
      <alignment horizontal="center" wrapText="1"/>
    </xf>
    <xf numFmtId="164" fontId="0" fillId="3" borderId="0" xfId="0" applyNumberFormat="1" applyFill="1" applyBorder="1"/>
    <xf numFmtId="3" fontId="0" fillId="0" borderId="19" xfId="0" applyNumberFormat="1" applyBorder="1"/>
    <xf numFmtId="3" fontId="1" fillId="0" borderId="20" xfId="0" applyNumberFormat="1" applyFont="1" applyBorder="1"/>
    <xf numFmtId="0" fontId="0" fillId="4" borderId="17" xfId="0" applyFill="1" applyBorder="1" applyAlignment="1">
      <alignment horizontal="center" vertical="center" wrapText="1"/>
    </xf>
    <xf numFmtId="0" fontId="0" fillId="0" borderId="3" xfId="0" applyBorder="1" applyAlignment="1"/>
    <xf numFmtId="0" fontId="0" fillId="0" borderId="8" xfId="0" applyBorder="1" applyAlignment="1"/>
    <xf numFmtId="0" fontId="0" fillId="0" borderId="7" xfId="0" applyBorder="1" applyAlignment="1"/>
    <xf numFmtId="3" fontId="0" fillId="0" borderId="1" xfId="0" applyNumberFormat="1" applyFill="1" applyBorder="1"/>
    <xf numFmtId="0" fontId="0" fillId="3" borderId="0" xfId="0" applyFill="1"/>
    <xf numFmtId="0" fontId="0" fillId="0" borderId="0" xfId="0"/>
    <xf numFmtId="0" fontId="0" fillId="0" borderId="0" xfId="0"/>
    <xf numFmtId="0" fontId="0" fillId="0" borderId="1" xfId="0" applyBorder="1"/>
    <xf numFmtId="0" fontId="0" fillId="0" borderId="1" xfId="0" applyFill="1" applyBorder="1"/>
    <xf numFmtId="0" fontId="0" fillId="0" borderId="0" xfId="0"/>
    <xf numFmtId="0" fontId="0" fillId="0" borderId="1" xfId="0" applyBorder="1"/>
    <xf numFmtId="0" fontId="0" fillId="0" borderId="0" xfId="0" applyAlignment="1">
      <alignment wrapText="1"/>
    </xf>
    <xf numFmtId="0" fontId="0" fillId="0" borderId="1" xfId="0" applyFill="1" applyBorder="1"/>
    <xf numFmtId="0" fontId="0" fillId="3" borderId="0" xfId="0" applyFill="1"/>
    <xf numFmtId="0" fontId="1" fillId="0" borderId="0" xfId="0" applyFont="1" applyAlignment="1">
      <alignment wrapText="1"/>
    </xf>
    <xf numFmtId="0" fontId="0" fillId="0" borderId="0" xfId="0" quotePrefix="1" applyAlignment="1">
      <alignment wrapText="1"/>
    </xf>
    <xf numFmtId="0" fontId="1" fillId="3" borderId="0" xfId="0" applyFont="1" applyFill="1"/>
    <xf numFmtId="0" fontId="0" fillId="3" borderId="1" xfId="0" applyFill="1" applyBorder="1" applyAlignment="1">
      <alignment horizontal="center" vertical="center" wrapText="1"/>
    </xf>
    <xf numFmtId="0" fontId="0" fillId="4" borderId="1" xfId="0" applyFill="1" applyBorder="1" applyAlignment="1">
      <alignment horizontal="center"/>
    </xf>
    <xf numFmtId="0" fontId="1" fillId="0" borderId="0" xfId="0" applyFont="1" applyAlignment="1">
      <alignment horizontal="center"/>
    </xf>
    <xf numFmtId="0" fontId="0" fillId="0" borderId="17" xfId="0" applyBorder="1"/>
    <xf numFmtId="3" fontId="0" fillId="0" borderId="3" xfId="0" applyNumberFormat="1" applyFill="1" applyBorder="1"/>
    <xf numFmtId="3" fontId="7" fillId="3" borderId="21" xfId="0" applyNumberFormat="1" applyFont="1" applyFill="1" applyBorder="1" applyAlignment="1">
      <alignment wrapText="1"/>
    </xf>
    <xf numFmtId="0" fontId="9" fillId="3" borderId="1" xfId="0" applyFont="1" applyFill="1" applyBorder="1"/>
    <xf numFmtId="0" fontId="10" fillId="3" borderId="1" xfId="0" applyFont="1" applyFill="1" applyBorder="1"/>
    <xf numFmtId="0" fontId="0" fillId="0" borderId="1" xfId="0" applyFont="1" applyBorder="1"/>
    <xf numFmtId="0" fontId="0" fillId="3" borderId="1" xfId="0" applyFont="1" applyFill="1" applyBorder="1"/>
    <xf numFmtId="0" fontId="0" fillId="3" borderId="8"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right" vertical="center" wrapText="1"/>
    </xf>
    <xf numFmtId="0" fontId="0" fillId="3" borderId="7" xfId="0" applyFill="1" applyBorder="1" applyAlignment="1">
      <alignment horizontal="right" vertical="center" wrapText="1"/>
    </xf>
    <xf numFmtId="0" fontId="0" fillId="3" borderId="19" xfId="0" applyFill="1" applyBorder="1" applyAlignment="1">
      <alignment horizontal="right" vertical="center" wrapText="1"/>
    </xf>
    <xf numFmtId="3" fontId="0" fillId="3" borderId="1" xfId="0" applyNumberFormat="1" applyFill="1" applyBorder="1" applyAlignment="1">
      <alignment horizontal="right" vertical="center" wrapText="1"/>
    </xf>
    <xf numFmtId="3" fontId="0" fillId="3" borderId="7" xfId="0" applyNumberFormat="1" applyFill="1" applyBorder="1" applyAlignment="1">
      <alignment horizontal="right"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164" fontId="0" fillId="3" borderId="1" xfId="0" applyNumberFormat="1" applyFill="1" applyBorder="1" applyAlignment="1">
      <alignment horizontal="right" vertical="center" wrapText="1"/>
    </xf>
    <xf numFmtId="164" fontId="0" fillId="6" borderId="1" xfId="0" applyNumberFormat="1" applyFill="1" applyBorder="1"/>
    <xf numFmtId="164" fontId="1" fillId="6" borderId="1" xfId="0" applyNumberFormat="1" applyFont="1" applyFill="1" applyBorder="1"/>
    <xf numFmtId="10" fontId="0" fillId="6" borderId="1" xfId="0" applyNumberFormat="1" applyFill="1" applyBorder="1"/>
    <xf numFmtId="164" fontId="1" fillId="3" borderId="9" xfId="0" applyNumberFormat="1" applyFont="1" applyFill="1" applyBorder="1"/>
    <xf numFmtId="164" fontId="0" fillId="6" borderId="14" xfId="0" applyNumberFormat="1" applyFill="1" applyBorder="1"/>
    <xf numFmtId="164" fontId="0" fillId="6" borderId="11" xfId="0" applyNumberFormat="1" applyFill="1" applyBorder="1"/>
    <xf numFmtId="0" fontId="0" fillId="5" borderId="7" xfId="0" applyFill="1" applyBorder="1"/>
    <xf numFmtId="164" fontId="0" fillId="6" borderId="16" xfId="0" applyNumberFormat="1" applyFill="1" applyBorder="1"/>
    <xf numFmtId="164" fontId="0" fillId="6" borderId="9" xfId="0" applyNumberFormat="1" applyFill="1" applyBorder="1"/>
    <xf numFmtId="164" fontId="0" fillId="6" borderId="10" xfId="0" applyNumberFormat="1" applyFill="1" applyBorder="1"/>
    <xf numFmtId="164" fontId="0" fillId="6" borderId="3" xfId="0" applyNumberFormat="1" applyFill="1" applyBorder="1"/>
    <xf numFmtId="0" fontId="0" fillId="3" borderId="1" xfId="0" applyFill="1" applyBorder="1"/>
    <xf numFmtId="3" fontId="0" fillId="3" borderId="12" xfId="0" applyNumberFormat="1" applyFill="1" applyBorder="1"/>
    <xf numFmtId="0" fontId="0" fillId="7" borderId="1" xfId="0" applyFill="1" applyBorder="1" applyAlignment="1">
      <alignment horizontal="center" vertical="center" wrapText="1"/>
    </xf>
    <xf numFmtId="0" fontId="0" fillId="7" borderId="7" xfId="0" applyFill="1" applyBorder="1" applyAlignment="1">
      <alignment horizontal="center" vertical="center" wrapText="1"/>
    </xf>
    <xf numFmtId="0" fontId="0" fillId="6" borderId="1" xfId="0" applyFill="1" applyBorder="1"/>
    <xf numFmtId="10" fontId="0" fillId="0" borderId="0" xfId="0" applyNumberFormat="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alignment horizontal="center" vertical="center" wrapText="1"/>
    </xf>
    <xf numFmtId="0" fontId="1" fillId="0" borderId="1" xfId="0" applyFont="1" applyFill="1" applyBorder="1"/>
    <xf numFmtId="0" fontId="0" fillId="0" borderId="13" xfId="0" applyBorder="1"/>
    <xf numFmtId="3" fontId="0" fillId="3" borderId="3" xfId="0" applyNumberFormat="1" applyFill="1" applyBorder="1"/>
    <xf numFmtId="3" fontId="0" fillId="0" borderId="0" xfId="0" applyNumberFormat="1"/>
    <xf numFmtId="0" fontId="1" fillId="0" borderId="0" xfId="0" applyFont="1" applyAlignment="1">
      <alignment horizontal="center" wrapText="1"/>
    </xf>
    <xf numFmtId="0" fontId="0" fillId="0" borderId="0" xfId="0"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1" fillId="0" borderId="0" xfId="0" applyFont="1" applyAlignment="1">
      <alignment horizontal="left" wrapText="1"/>
    </xf>
    <xf numFmtId="0" fontId="0" fillId="0" borderId="1" xfId="0" applyBorder="1" applyAlignment="1">
      <alignment horizontal="left"/>
    </xf>
    <xf numFmtId="0" fontId="0" fillId="0" borderId="9" xfId="0" applyBorder="1" applyAlignment="1">
      <alignment horizontal="left"/>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4"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xf>
    <xf numFmtId="0" fontId="0" fillId="4" borderId="8" xfId="0" applyFill="1" applyBorder="1" applyAlignment="1">
      <alignment horizont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3" xfId="0" applyFill="1" applyBorder="1" applyAlignment="1">
      <alignment horizontal="center" wrapText="1"/>
    </xf>
    <xf numFmtId="0" fontId="0" fillId="4" borderId="8" xfId="0" applyFill="1" applyBorder="1" applyAlignment="1">
      <alignment horizontal="center" wrapText="1"/>
    </xf>
    <xf numFmtId="0" fontId="0" fillId="4" borderId="7" xfId="0" applyFill="1" applyBorder="1" applyAlignment="1">
      <alignment horizont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0" fontId="0" fillId="4" borderId="10" xfId="0" applyFill="1" applyBorder="1" applyAlignment="1">
      <alignment horizontal="center" vertical="center"/>
    </xf>
    <xf numFmtId="0" fontId="1" fillId="0" borderId="11" xfId="0" applyFont="1" applyBorder="1" applyAlignment="1">
      <alignment horizontal="right"/>
    </xf>
    <xf numFmtId="0" fontId="0" fillId="5" borderId="3" xfId="0" applyFill="1" applyBorder="1" applyAlignment="1">
      <alignment horizontal="center"/>
    </xf>
    <xf numFmtId="0" fontId="0" fillId="5" borderId="8" xfId="0" applyFill="1" applyBorder="1" applyAlignment="1">
      <alignment horizontal="center"/>
    </xf>
    <xf numFmtId="0" fontId="0" fillId="0" borderId="9" xfId="0" applyBorder="1" applyAlignment="1">
      <alignment horizontal="right"/>
    </xf>
    <xf numFmtId="0" fontId="0" fillId="0" borderId="1" xfId="0" applyBorder="1" applyAlignment="1">
      <alignment horizontal="right"/>
    </xf>
    <xf numFmtId="0" fontId="0" fillId="4" borderId="7" xfId="0" applyFill="1" applyBorder="1" applyAlignment="1">
      <alignment horizontal="center" vertical="center"/>
    </xf>
    <xf numFmtId="0" fontId="1" fillId="0" borderId="9" xfId="0" applyFont="1" applyBorder="1" applyAlignment="1">
      <alignment horizontal="right"/>
    </xf>
    <xf numFmtId="0" fontId="0" fillId="4" borderId="8" xfId="0" applyFill="1" applyBorder="1" applyAlignment="1">
      <alignment horizontal="center" vertical="center"/>
    </xf>
    <xf numFmtId="0" fontId="1" fillId="0" borderId="0" xfId="0" applyFont="1" applyAlignment="1">
      <alignment horizontal="center"/>
    </xf>
    <xf numFmtId="0" fontId="0" fillId="3" borderId="1" xfId="0" applyFill="1" applyBorder="1" applyAlignment="1">
      <alignment horizontal="left" wrapText="1"/>
    </xf>
    <xf numFmtId="164" fontId="0" fillId="0" borderId="0" xfId="0" applyNumberFormat="1"/>
    <xf numFmtId="164" fontId="0" fillId="0" borderId="3" xfId="0" applyNumberFormat="1" applyBorder="1"/>
    <xf numFmtId="3" fontId="0" fillId="0" borderId="7" xfId="0" applyNumberFormat="1" applyFill="1" applyBorder="1"/>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2" xfId="0" applyFill="1" applyBorder="1"/>
    <xf numFmtId="0" fontId="0" fillId="8" borderId="0" xfId="0" applyFill="1" applyBorder="1"/>
    <xf numFmtId="0" fontId="0" fillId="8" borderId="22" xfId="0" applyFill="1" applyBorder="1"/>
    <xf numFmtId="0" fontId="0" fillId="8" borderId="9" xfId="0" applyFill="1" applyBorder="1"/>
    <xf numFmtId="164" fontId="0" fillId="6" borderId="0" xfId="0" applyNumberFormat="1" applyFill="1" applyBorder="1"/>
    <xf numFmtId="164" fontId="0" fillId="6" borderId="7" xfId="0" applyNumberFormat="1" applyFill="1" applyBorder="1"/>
    <xf numFmtId="0" fontId="0" fillId="0" borderId="3" xfId="0" applyBorder="1" applyAlignment="1">
      <alignment horizontal="right"/>
    </xf>
    <xf numFmtId="0" fontId="0" fillId="0" borderId="8" xfId="0" applyBorder="1" applyAlignment="1">
      <alignment horizontal="right"/>
    </xf>
    <xf numFmtId="0" fontId="0" fillId="0" borderId="7" xfId="0" applyBorder="1" applyAlignment="1">
      <alignment horizontal="right"/>
    </xf>
    <xf numFmtId="0" fontId="0" fillId="0" borderId="0" xfId="0" applyBorder="1" applyAlignment="1"/>
    <xf numFmtId="0" fontId="0" fillId="0" borderId="1" xfId="0" applyBorder="1" applyAlignment="1"/>
    <xf numFmtId="0" fontId="0" fillId="4" borderId="1" xfId="0" applyFill="1" applyBorder="1" applyAlignment="1">
      <alignment wrapText="1"/>
    </xf>
    <xf numFmtId="0" fontId="0" fillId="0" borderId="3" xfId="0" applyBorder="1" applyAlignment="1">
      <alignment horizontal="left"/>
    </xf>
    <xf numFmtId="0" fontId="0" fillId="0" borderId="8" xfId="0" applyBorder="1" applyAlignment="1">
      <alignment horizontal="left"/>
    </xf>
    <xf numFmtId="0" fontId="0" fillId="0" borderId="7" xfId="0" applyBorder="1" applyAlignment="1">
      <alignment horizontal="left"/>
    </xf>
  </cellXfs>
  <cellStyles count="2">
    <cellStyle name="Normal 2" xfId="1" xr:uid="{00000000-0005-0000-0000-000001000000}"/>
    <cellStyle name="Parasts"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3ADA5"/>
      <color rgb="FFAAFCB2"/>
      <color rgb="FF63FDF6"/>
      <color rgb="FFFF7C80"/>
      <color rgb="FFFF5050"/>
      <color rgb="FF979797"/>
      <color rgb="FF008DF6"/>
      <color rgb="FF028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Dinamika</a:t>
            </a:r>
            <a:r>
              <a:rPr lang="lv-LV" sz="1200" b="1">
                <a:solidFill>
                  <a:sysClr val="windowText" lastClr="000000"/>
                </a:solidFill>
                <a:latin typeface="Times New Roman" panose="02020603050405020304" pitchFamily="18" charset="0"/>
                <a:cs typeface="Times New Roman" panose="02020603050405020304" pitchFamily="18" charset="0"/>
              </a:rPr>
              <a:t>,</a:t>
            </a:r>
            <a:r>
              <a:rPr lang="lv-LV" sz="1200" b="1" baseline="0">
                <a:solidFill>
                  <a:sysClr val="windowText" lastClr="000000"/>
                </a:solidFill>
                <a:latin typeface="Times New Roman" panose="02020603050405020304" pitchFamily="18" charset="0"/>
                <a:cs typeface="Times New Roman" panose="02020603050405020304" pitchFamily="18" charset="0"/>
              </a:rPr>
              <a:t> kur </a:t>
            </a:r>
            <a:r>
              <a:rPr lang="lv-LV" sz="1200" b="1" baseline="0">
                <a:latin typeface="Times New Roman" panose="02020603050405020304" pitchFamily="18" charset="0"/>
                <a:cs typeface="Times New Roman" panose="02020603050405020304" pitchFamily="18" charset="0"/>
              </a:rPr>
              <a:t>norādīti iepirkumu veidi zem ES līgumcenu sliekšņa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Zem_Tab_Dinamika!$H$4</c:f>
              <c:strCache>
                <c:ptCount val="1"/>
                <c:pt idx="0">
                  <c:v>Būvdarbi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Zem_Tab_Dinamika!$I$3:$S$3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Zem_Tab_Dinamika!$I$4:$S$4</c:f>
              <c:numCache>
                <c:formatCode>0.0%</c:formatCode>
                <c:ptCount val="11"/>
                <c:pt idx="0">
                  <c:v>0.39</c:v>
                </c:pt>
                <c:pt idx="1">
                  <c:v>0.45900000000000002</c:v>
                </c:pt>
                <c:pt idx="2">
                  <c:v>0.45400000000000001</c:v>
                </c:pt>
                <c:pt idx="3">
                  <c:v>0.46700000000000003</c:v>
                </c:pt>
                <c:pt idx="4">
                  <c:v>0.34599999999999997</c:v>
                </c:pt>
                <c:pt idx="5">
                  <c:v>0.29399999999999998</c:v>
                </c:pt>
                <c:pt idx="6">
                  <c:v>0.20599999999999999</c:v>
                </c:pt>
                <c:pt idx="7">
                  <c:v>0.31900000000000001</c:v>
                </c:pt>
                <c:pt idx="8">
                  <c:v>0.35299999999999998</c:v>
                </c:pt>
                <c:pt idx="9">
                  <c:v>0.44800000000000001</c:v>
                </c:pt>
                <c:pt idx="10">
                  <c:v>0.42275580948926528</c:v>
                </c:pt>
              </c:numCache>
            </c:numRef>
          </c:val>
          <c:extLst>
            <c:ext xmlns:c16="http://schemas.microsoft.com/office/drawing/2014/chart" uri="{C3380CC4-5D6E-409C-BE32-E72D297353CC}">
              <c16:uniqueId val="{00000000-FC8F-45B6-8FFF-68D70601EE08}"/>
            </c:ext>
          </c:extLst>
        </c:ser>
        <c:ser>
          <c:idx val="1"/>
          <c:order val="1"/>
          <c:tx>
            <c:strRef>
              <c:f>Zem_Tab_Dinamika!$H$5</c:f>
              <c:strCache>
                <c:ptCount val="1"/>
                <c:pt idx="0">
                  <c:v>Prece</c:v>
                </c:pt>
              </c:strCache>
            </c:strRef>
          </c:tx>
          <c:spPr>
            <a:solidFill>
              <a:srgbClr val="AAFCB2"/>
            </a:solidFill>
            <a:ln>
              <a:noFill/>
            </a:ln>
            <a:effectLst/>
          </c:spPr>
          <c:invertIfNegative val="0"/>
          <c:dLbls>
            <c:dLbl>
              <c:idx val="0"/>
              <c:layout>
                <c:manualLayout>
                  <c:x val="1.3559322033898305E-2"/>
                  <c:y val="7.139668786829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8F-45B6-8FFF-68D70601EE08}"/>
                </c:ext>
              </c:extLst>
            </c:dLbl>
            <c:dLbl>
              <c:idx val="1"/>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8F-45B6-8FFF-68D70601EE08}"/>
                </c:ext>
              </c:extLst>
            </c:dLbl>
            <c:dLbl>
              <c:idx val="2"/>
              <c:layout>
                <c:manualLayout>
                  <c:x val="1.581920903954798E-2"/>
                  <c:y val="-3.56983439341486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8F-45B6-8FFF-68D70601EE08}"/>
                </c:ext>
              </c:extLst>
            </c:dLbl>
            <c:dLbl>
              <c:idx val="3"/>
              <c:layout>
                <c:manualLayout>
                  <c:x val="1.3559322033898221E-2"/>
                  <c:y val="-1.4279337573659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8F-45B6-8FFF-68D70601EE08}"/>
                </c:ext>
              </c:extLst>
            </c:dLbl>
            <c:dLbl>
              <c:idx val="4"/>
              <c:layout>
                <c:manualLayout>
                  <c:x val="1.1299435028248504E-2"/>
                  <c:y val="-3.5698343934149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8F-45B6-8FFF-68D70601EE08}"/>
                </c:ext>
              </c:extLst>
            </c:dLbl>
            <c:dLbl>
              <c:idx val="5"/>
              <c:layout>
                <c:manualLayout>
                  <c:x val="1.3559322033898388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8F-45B6-8FFF-68D70601EE08}"/>
                </c:ext>
              </c:extLst>
            </c:dLbl>
            <c:dLbl>
              <c:idx val="7"/>
              <c:layout>
                <c:manualLayout>
                  <c:x val="1.355932203389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8F-45B6-8FFF-68D70601EE08}"/>
                </c:ext>
              </c:extLst>
            </c:dLbl>
            <c:dLbl>
              <c:idx val="8"/>
              <c:layout>
                <c:manualLayout>
                  <c:x val="1.3559322033898305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8F-45B6-8FFF-68D70601EE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Zem_Tab_Dinamika!$I$3:$S$3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Zem_Tab_Dinamika!$I$5:$S$5</c:f>
              <c:numCache>
                <c:formatCode>0.0%</c:formatCode>
                <c:ptCount val="11"/>
                <c:pt idx="0">
                  <c:v>0.30199999999999999</c:v>
                </c:pt>
                <c:pt idx="1">
                  <c:v>0.25</c:v>
                </c:pt>
                <c:pt idx="2">
                  <c:v>0.27200000000000002</c:v>
                </c:pt>
                <c:pt idx="3">
                  <c:v>0.29799999999999999</c:v>
                </c:pt>
                <c:pt idx="4">
                  <c:v>0.20799999999999999</c:v>
                </c:pt>
                <c:pt idx="5">
                  <c:v>0.20799999999999999</c:v>
                </c:pt>
                <c:pt idx="6">
                  <c:v>0.23200000000000001</c:v>
                </c:pt>
                <c:pt idx="7">
                  <c:v>0.247</c:v>
                </c:pt>
                <c:pt idx="8">
                  <c:v>0.28499999999999998</c:v>
                </c:pt>
                <c:pt idx="9">
                  <c:v>0.21299999999999999</c:v>
                </c:pt>
                <c:pt idx="10">
                  <c:v>0.27434050480255429</c:v>
                </c:pt>
              </c:numCache>
            </c:numRef>
          </c:val>
          <c:extLst>
            <c:ext xmlns:c16="http://schemas.microsoft.com/office/drawing/2014/chart" uri="{C3380CC4-5D6E-409C-BE32-E72D297353CC}">
              <c16:uniqueId val="{00000001-FC8F-45B6-8FFF-68D70601EE08}"/>
            </c:ext>
          </c:extLst>
        </c:ser>
        <c:ser>
          <c:idx val="2"/>
          <c:order val="2"/>
          <c:tx>
            <c:strRef>
              <c:f>Zem_Tab_Dinamika!$H$6</c:f>
              <c:strCache>
                <c:ptCount val="1"/>
                <c:pt idx="0">
                  <c:v>Pakalpojumi</c:v>
                </c:pt>
              </c:strCache>
            </c:strRef>
          </c:tx>
          <c:spPr>
            <a:solidFill>
              <a:srgbClr val="FF7C80"/>
            </a:solidFill>
            <a:ln>
              <a:noFill/>
            </a:ln>
            <a:effectLst/>
          </c:spPr>
          <c:invertIfNegative val="0"/>
          <c:dLbls>
            <c:dLbl>
              <c:idx val="0"/>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8F-45B6-8FFF-68D70601EE08}"/>
                </c:ext>
              </c:extLst>
            </c:dLbl>
            <c:dLbl>
              <c:idx val="1"/>
              <c:layout>
                <c:manualLayout>
                  <c:x val="4.5197740112994352E-3"/>
                  <c:y val="-3.569834393414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8F-45B6-8FFF-68D70601EE08}"/>
                </c:ext>
              </c:extLst>
            </c:dLbl>
            <c:dLbl>
              <c:idx val="2"/>
              <c:layout>
                <c:manualLayout>
                  <c:x val="1.3559322033898305E-2"/>
                  <c:y val="-6.06871846880526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8F-45B6-8FFF-68D70601EE08}"/>
                </c:ext>
              </c:extLst>
            </c:dLbl>
            <c:dLbl>
              <c:idx val="3"/>
              <c:layout>
                <c:manualLayout>
                  <c:x val="1.35593220338983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8F-45B6-8FFF-68D70601EE08}"/>
                </c:ext>
              </c:extLst>
            </c:dLbl>
            <c:dLbl>
              <c:idx val="8"/>
              <c:layout>
                <c:manualLayout>
                  <c:x val="1.581920903954785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8F-45B6-8FFF-68D70601EE08}"/>
                </c:ext>
              </c:extLst>
            </c:dLbl>
            <c:dLbl>
              <c:idx val="10"/>
              <c:layout>
                <c:manualLayout>
                  <c:x val="1.3029315960911893E-2"/>
                  <c:y val="-1.4279337573659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04-45AB-94E7-F69DEA0EB4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Zem_Tab_Dinamika!$I$3:$S$3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Zem_Tab_Dinamika!$I$6:$S$6</c:f>
              <c:numCache>
                <c:formatCode>0.0%</c:formatCode>
                <c:ptCount val="11"/>
                <c:pt idx="0">
                  <c:v>0.308</c:v>
                </c:pt>
                <c:pt idx="1">
                  <c:v>0.29099999999999998</c:v>
                </c:pt>
                <c:pt idx="2">
                  <c:v>0.27400000000000002</c:v>
                </c:pt>
                <c:pt idx="3">
                  <c:v>0.23499999999999999</c:v>
                </c:pt>
                <c:pt idx="4">
                  <c:v>0.44700000000000001</c:v>
                </c:pt>
                <c:pt idx="5">
                  <c:v>0.498</c:v>
                </c:pt>
                <c:pt idx="6">
                  <c:v>0.56100000000000005</c:v>
                </c:pt>
                <c:pt idx="7">
                  <c:v>0.434</c:v>
                </c:pt>
                <c:pt idx="8">
                  <c:v>0.36199999999999999</c:v>
                </c:pt>
                <c:pt idx="9">
                  <c:v>0.34</c:v>
                </c:pt>
                <c:pt idx="10">
                  <c:v>0.30290368570818044</c:v>
                </c:pt>
              </c:numCache>
            </c:numRef>
          </c:val>
          <c:extLst>
            <c:ext xmlns:c16="http://schemas.microsoft.com/office/drawing/2014/chart" uri="{C3380CC4-5D6E-409C-BE32-E72D297353CC}">
              <c16:uniqueId val="{00000002-FC8F-45B6-8FFF-68D70601EE08}"/>
            </c:ext>
          </c:extLst>
        </c:ser>
        <c:dLbls>
          <c:dLblPos val="outEnd"/>
          <c:showLegendKey val="0"/>
          <c:showVal val="1"/>
          <c:showCatName val="0"/>
          <c:showSerName val="0"/>
          <c:showPercent val="0"/>
          <c:showBubbleSize val="0"/>
        </c:dLbls>
        <c:gapWidth val="219"/>
        <c:overlap val="-27"/>
        <c:axId val="128022016"/>
        <c:axId val="128023552"/>
      </c:barChart>
      <c:catAx>
        <c:axId val="1280220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8023552"/>
        <c:crosses val="autoZero"/>
        <c:auto val="1"/>
        <c:lblAlgn val="ctr"/>
        <c:lblOffset val="100"/>
        <c:noMultiLvlLbl val="0"/>
      </c:catAx>
      <c:valAx>
        <c:axId val="128023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80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Zem ES līgumcenu sliekšņa noslēgto</a:t>
            </a:r>
            <a:r>
              <a:rPr lang="lv-LV" sz="1200" b="1" baseline="0">
                <a:latin typeface="Times New Roman" panose="02020603050405020304" pitchFamily="18" charset="0"/>
                <a:cs typeface="Times New Roman" panose="02020603050405020304" pitchFamily="18" charset="0"/>
              </a:rPr>
              <a:t> līgumsummu procentuālais sadalījums pa sabiedrisko pakalpojumu sniedzēju jomām</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4841468930904427E-2"/>
          <c:y val="0.27635217382126748"/>
          <c:w val="0.94515853106909553"/>
          <c:h val="0.6722694241496524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5ACC-40A4-8261-76AAD38835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8-5ACC-40A4-8261-76AAD38835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5ACC-40A4-8261-76AAD38835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C-5ACC-40A4-8261-76AAD388350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A-5ACC-40A4-8261-76AAD388350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5ACC-40A4-8261-76AAD388350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ACC-40A4-8261-76AAD388350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5ACC-40A4-8261-76AAD3883506}"/>
              </c:ext>
            </c:extLst>
          </c:dPt>
          <c:dLbls>
            <c:dLbl>
              <c:idx val="0"/>
              <c:layout>
                <c:manualLayout>
                  <c:x val="4.1844868454244177E-2"/>
                  <c:y val="2.968148049669356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C-40A4-8261-76AAD3883506}"/>
                </c:ext>
              </c:extLst>
            </c:dLbl>
            <c:dLbl>
              <c:idx val="1"/>
              <c:layout>
                <c:manualLayout>
                  <c:x val="0.16713346800994702"/>
                  <c:y val="-4.18848244281970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C-40A4-8261-76AAD3883506}"/>
                </c:ext>
              </c:extLst>
            </c:dLbl>
            <c:dLbl>
              <c:idx val="2"/>
              <c:layout>
                <c:manualLayout>
                  <c:x val="-1.5562346365619149E-2"/>
                  <c:y val="-1.286320929572864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CC-40A4-8261-76AAD3883506}"/>
                </c:ext>
              </c:extLst>
            </c:dLbl>
            <c:dLbl>
              <c:idx val="3"/>
              <c:layout>
                <c:manualLayout>
                  <c:x val="-4.7986285314541376E-2"/>
                  <c:y val="5.8817473522749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C-40A4-8261-76AAD3883506}"/>
                </c:ext>
              </c:extLst>
            </c:dLbl>
            <c:dLbl>
              <c:idx val="4"/>
              <c:layout>
                <c:manualLayout>
                  <c:x val="-4.3138536963473938E-2"/>
                  <c:y val="4.75955408528639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C-40A4-8261-76AAD3883506}"/>
                </c:ext>
              </c:extLst>
            </c:dLbl>
            <c:dLbl>
              <c:idx val="5"/>
              <c:layout>
                <c:manualLayout>
                  <c:x val="-4.8042062399083964E-2"/>
                  <c:y val="2.820018390297210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CC-40A4-8261-76AAD3883506}"/>
                </c:ext>
              </c:extLst>
            </c:dLbl>
            <c:dLbl>
              <c:idx val="6"/>
              <c:layout>
                <c:manualLayout>
                  <c:x val="4.2071853376448823E-2"/>
                  <c:y val="-4.98733561214139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CC-40A4-8261-76AAD3883506}"/>
                </c:ext>
              </c:extLst>
            </c:dLbl>
            <c:dLbl>
              <c:idx val="7"/>
              <c:layout>
                <c:manualLayout>
                  <c:x val="0.12932214554439531"/>
                  <c:y val="-3.29362031461622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CC-40A4-8261-76AAD38835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Zem_Tab_Dinamika!$I$12:$I$19</c:f>
              <c:numCache>
                <c:formatCode>0.0%</c:formatCode>
                <c:ptCount val="8"/>
                <c:pt idx="0">
                  <c:v>0.34864959391210865</c:v>
                </c:pt>
                <c:pt idx="1">
                  <c:v>0.26150349892185348</c:v>
                </c:pt>
                <c:pt idx="2">
                  <c:v>0.18436939527718482</c:v>
                </c:pt>
                <c:pt idx="3">
                  <c:v>5.0261465522466305E-2</c:v>
                </c:pt>
                <c:pt idx="4">
                  <c:v>8.4571784232204766E-2</c:v>
                </c:pt>
                <c:pt idx="5">
                  <c:v>1.5903595718988153E-2</c:v>
                </c:pt>
                <c:pt idx="6">
                  <c:v>3.8030379394095946E-2</c:v>
                </c:pt>
                <c:pt idx="7">
                  <c:v>1.6710287021097885E-2</c:v>
                </c:pt>
              </c:numCache>
            </c:numRef>
          </c:val>
          <c:extLst>
            <c:ext xmlns:c16="http://schemas.microsoft.com/office/drawing/2014/chart" uri="{C3380CC4-5D6E-409C-BE32-E72D297353CC}">
              <c16:uniqueId val="{00000000-5ACC-40A4-8261-76AAD3883506}"/>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Zem_Tab_Dinamika!$C$12:$C$19</c:f>
              <c:numCache>
                <c:formatCode>0.0%</c:formatCode>
                <c:ptCount val="8"/>
                <c:pt idx="0">
                  <c:v>0.36792286633984062</c:v>
                </c:pt>
                <c:pt idx="1">
                  <c:v>0.37236172934432449</c:v>
                </c:pt>
                <c:pt idx="2">
                  <c:v>0.21925215686407523</c:v>
                </c:pt>
                <c:pt idx="3">
                  <c:v>2.4949539288994624E-3</c:v>
                </c:pt>
                <c:pt idx="4">
                  <c:v>6.1686050966538565E-3</c:v>
                </c:pt>
                <c:pt idx="5">
                  <c:v>3.660783540417384E-4</c:v>
                </c:pt>
                <c:pt idx="6">
                  <c:v>2.216425105275957E-2</c:v>
                </c:pt>
                <c:pt idx="7">
                  <c:v>9.2693590194050761E-3</c:v>
                </c:pt>
              </c:numCache>
            </c:numRef>
          </c:val>
          <c:extLst>
            <c:ext xmlns:c16="http://schemas.microsoft.com/office/drawing/2014/chart" uri="{C3380CC4-5D6E-409C-BE32-E72D297353CC}">
              <c16:uniqueId val="{00000001-5ACC-40A4-8261-76AAD3883506}"/>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2"/>
                <c:order val="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c:ext uri="{02D57815-91ED-43cb-92C2-25804820EDAC}">
                        <c15:formulaRef>
                          <c15:sqref>Zem_Tab_Dinamika!$D$12:$D$19</c15:sqref>
                        </c15:formulaRef>
                      </c:ext>
                    </c:extLst>
                    <c:numCache>
                      <c:formatCode>#,##0</c:formatCode>
                      <c:ptCount val="8"/>
                      <c:pt idx="0">
                        <c:v>42524753</c:v>
                      </c:pt>
                      <c:pt idx="1">
                        <c:v>12496343</c:v>
                      </c:pt>
                      <c:pt idx="2">
                        <c:v>19669303</c:v>
                      </c:pt>
                      <c:pt idx="3">
                        <c:v>8118578</c:v>
                      </c:pt>
                      <c:pt idx="4">
                        <c:v>24076630</c:v>
                      </c:pt>
                      <c:pt idx="5">
                        <c:v>2262945</c:v>
                      </c:pt>
                      <c:pt idx="6">
                        <c:v>4979487</c:v>
                      </c:pt>
                      <c:pt idx="7">
                        <c:v>855778</c:v>
                      </c:pt>
                    </c:numCache>
                  </c:numRef>
                </c:val>
                <c:extLst>
                  <c:ext xmlns:c16="http://schemas.microsoft.com/office/drawing/2014/chart" uri="{C3380CC4-5D6E-409C-BE32-E72D297353CC}">
                    <c16:uniqueId val="{00000002-5ACC-40A4-8261-76AAD3883506}"/>
                  </c:ext>
                </c:extLst>
              </c15:ser>
            </c15:filteredPieSeries>
            <c15:filteredPieSeries>
              <c15:ser>
                <c:idx val="3"/>
                <c:order val="3"/>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Zem_Tab_Dinamika!$E$12:$E$19</c15:sqref>
                        </c15:formulaRef>
                      </c:ext>
                    </c:extLst>
                    <c:numCache>
                      <c:formatCode>0.0%</c:formatCode>
                      <c:ptCount val="8"/>
                      <c:pt idx="0">
                        <c:v>0.36983250434276327</c:v>
                      </c:pt>
                      <c:pt idx="1">
                        <c:v>0.10867914569230207</c:v>
                      </c:pt>
                      <c:pt idx="2">
                        <c:v>0.17106148946159963</c:v>
                      </c:pt>
                      <c:pt idx="3">
                        <c:v>7.060626627136582E-2</c:v>
                      </c:pt>
                      <c:pt idx="4">
                        <c:v>0.20939146593124491</c:v>
                      </c:pt>
                      <c:pt idx="5">
                        <c:v>1.9680552090212834E-2</c:v>
                      </c:pt>
                      <c:pt idx="6">
                        <c:v>4.3305981049489774E-2</c:v>
                      </c:pt>
                      <c:pt idx="7">
                        <c:v>7.4425951610216593E-3</c:v>
                      </c:pt>
                    </c:numCache>
                  </c:numRef>
                </c:val>
                <c:extLst xmlns:c15="http://schemas.microsoft.com/office/drawing/2012/chart">
                  <c:ext xmlns:c16="http://schemas.microsoft.com/office/drawing/2014/chart" uri="{C3380CC4-5D6E-409C-BE32-E72D297353CC}">
                    <c16:uniqueId val="{00000003-5ACC-40A4-8261-76AAD3883506}"/>
                  </c:ext>
                </c:extLst>
              </c15:ser>
            </c15:filteredPieSeries>
            <c15:filteredPieSeries>
              <c15:ser>
                <c:idx val="4"/>
                <c:order val="4"/>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Zem_Tab_Dinamika!$F$12:$F$19</c15:sqref>
                        </c15:formulaRef>
                      </c:ext>
                    </c:extLst>
                    <c:numCache>
                      <c:formatCode>#,##0</c:formatCode>
                      <c:ptCount val="8"/>
                      <c:pt idx="0">
                        <c:v>38412265</c:v>
                      </c:pt>
                      <c:pt idx="1">
                        <c:v>31128780</c:v>
                      </c:pt>
                      <c:pt idx="2">
                        <c:v>18756057</c:v>
                      </c:pt>
                      <c:pt idx="3">
                        <c:v>12505337</c:v>
                      </c:pt>
                      <c:pt idx="4">
                        <c:v>10276774</c:v>
                      </c:pt>
                      <c:pt idx="5">
                        <c:v>4337834</c:v>
                      </c:pt>
                      <c:pt idx="6">
                        <c:v>7032856</c:v>
                      </c:pt>
                      <c:pt idx="7">
                        <c:v>4505546</c:v>
                      </c:pt>
                    </c:numCache>
                  </c:numRef>
                </c:val>
                <c:extLst xmlns:c15="http://schemas.microsoft.com/office/drawing/2012/chart">
                  <c:ext xmlns:c16="http://schemas.microsoft.com/office/drawing/2014/chart" uri="{C3380CC4-5D6E-409C-BE32-E72D297353CC}">
                    <c16:uniqueId val="{00000004-5ACC-40A4-8261-76AAD3883506}"/>
                  </c:ext>
                </c:extLst>
              </c15:ser>
            </c15:filteredPieSeries>
            <c15:filteredPieSeries>
              <c15:ser>
                <c:idx val="5"/>
                <c:order val="5"/>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Zem_Tab_Dinamika!$G$12:$G$19</c15:sqref>
                        </c15:formulaRef>
                      </c:ext>
                    </c:extLst>
                    <c:numCache>
                      <c:formatCode>0.0%</c:formatCode>
                      <c:ptCount val="8"/>
                      <c:pt idx="0">
                        <c:v>0.30256491787130774</c:v>
                      </c:pt>
                      <c:pt idx="1">
                        <c:v>0.2451945170151775</c:v>
                      </c:pt>
                      <c:pt idx="2">
                        <c:v>0.14773731374066504</c:v>
                      </c:pt>
                      <c:pt idx="3">
                        <c:v>9.850177442954812E-2</c:v>
                      </c:pt>
                      <c:pt idx="4">
                        <c:v>8.0947876447587525E-2</c:v>
                      </c:pt>
                      <c:pt idx="5">
                        <c:v>3.4168159257189502E-2</c:v>
                      </c:pt>
                      <c:pt idx="6">
                        <c:v>5.5396251640998886E-2</c:v>
                      </c:pt>
                      <c:pt idx="7">
                        <c:v>3.5489189597525665E-2</c:v>
                      </c:pt>
                    </c:numCache>
                  </c:numRef>
                </c:val>
                <c:extLst xmlns:c15="http://schemas.microsoft.com/office/drawing/2012/chart">
                  <c:ext xmlns:c16="http://schemas.microsoft.com/office/drawing/2014/chart" uri="{C3380CC4-5D6E-409C-BE32-E72D297353CC}">
                    <c16:uniqueId val="{00000005-5ACC-40A4-8261-76AAD3883506}"/>
                  </c:ext>
                </c:extLst>
              </c15:ser>
            </c15:filteredPieSeries>
            <c15:filteredPieSeries>
              <c15:ser>
                <c:idx val="6"/>
                <c:order val="6"/>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Zem_Tab_Dinamika!$H$12:$H$19</c15:sqref>
                        </c15:formulaRef>
                      </c:ext>
                    </c:extLst>
                    <c:numCache>
                      <c:formatCode>#,##0</c:formatCode>
                      <c:ptCount val="8"/>
                      <c:pt idx="0">
                        <c:v>146128845</c:v>
                      </c:pt>
                      <c:pt idx="1">
                        <c:v>109603467</c:v>
                      </c:pt>
                      <c:pt idx="2">
                        <c:v>77274396</c:v>
                      </c:pt>
                      <c:pt idx="3">
                        <c:v>21065993</c:v>
                      </c:pt>
                      <c:pt idx="4">
                        <c:v>35446412</c:v>
                      </c:pt>
                      <c:pt idx="5">
                        <c:v>6665644</c:v>
                      </c:pt>
                      <c:pt idx="6">
                        <c:v>15939601</c:v>
                      </c:pt>
                      <c:pt idx="7">
                        <c:v>7003751</c:v>
                      </c:pt>
                    </c:numCache>
                  </c:numRef>
                </c:val>
                <c:extLst xmlns:c15="http://schemas.microsoft.com/office/drawing/2012/chart">
                  <c:ext xmlns:c16="http://schemas.microsoft.com/office/drawing/2014/chart" uri="{C3380CC4-5D6E-409C-BE32-E72D297353CC}">
                    <c16:uniqueId val="{00000006-5ACC-40A4-8261-76AAD3883506}"/>
                  </c:ext>
                </c:extLst>
              </c15:ser>
            </c15:filteredPieSeries>
            <c15:filteredPieSeries>
              <c15:ser>
                <c:idx val="7"/>
                <c:order val="7"/>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Zem_Tab_Dinamika!$I$12:$I$19</c15:sqref>
                        </c15:formulaRef>
                      </c:ext>
                    </c:extLst>
                    <c:numCache>
                      <c:formatCode>0.0%</c:formatCode>
                      <c:ptCount val="8"/>
                      <c:pt idx="0">
                        <c:v>0.34864959391210865</c:v>
                      </c:pt>
                      <c:pt idx="1">
                        <c:v>0.26150349892185348</c:v>
                      </c:pt>
                      <c:pt idx="2">
                        <c:v>0.18436939527718482</c:v>
                      </c:pt>
                      <c:pt idx="3">
                        <c:v>5.0261465522466305E-2</c:v>
                      </c:pt>
                      <c:pt idx="4">
                        <c:v>8.4571784232204766E-2</c:v>
                      </c:pt>
                      <c:pt idx="5">
                        <c:v>1.5903595718988153E-2</c:v>
                      </c:pt>
                      <c:pt idx="6">
                        <c:v>3.8030379394095946E-2</c:v>
                      </c:pt>
                      <c:pt idx="7">
                        <c:v>1.6710287021097885E-2</c:v>
                      </c:pt>
                    </c:numCache>
                  </c:numRef>
                </c:val>
                <c:extLst xmlns:c15="http://schemas.microsoft.com/office/drawing/2012/chart">
                  <c:ext xmlns:c16="http://schemas.microsoft.com/office/drawing/2014/chart" uri="{C3380CC4-5D6E-409C-BE32-E72D297353CC}">
                    <c16:uniqueId val="{00000007-5ACC-40A4-8261-76AAD3883506}"/>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Zem</a:t>
            </a:r>
            <a:r>
              <a:rPr lang="lv-LV" sz="1200" b="1" baseline="0">
                <a:latin typeface="Times New Roman" panose="02020603050405020304" pitchFamily="18" charset="0"/>
                <a:cs typeface="Times New Roman" panose="02020603050405020304" pitchFamily="18" charset="0"/>
              </a:rPr>
              <a:t> ES līgumcenu sliekšņa noslēgto līgumsummu procentuālais sadalījums katrā jomā pēc iepirkumu veida 2020.gadā</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stacked"/>
        <c:varyColors val="0"/>
        <c:ser>
          <c:idx val="0"/>
          <c:order val="0"/>
          <c:tx>
            <c:v>Būvdarbi</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Zem_Tab_Dinamika!$C$25:$C$32</c:f>
              <c:numCache>
                <c:formatCode>0.0%</c:formatCode>
                <c:ptCount val="8"/>
                <c:pt idx="0">
                  <c:v>0.4461256571212891</c:v>
                </c:pt>
                <c:pt idx="1">
                  <c:v>0.60197314743702401</c:v>
                </c:pt>
                <c:pt idx="2">
                  <c:v>0.50274137374040428</c:v>
                </c:pt>
                <c:pt idx="3">
                  <c:v>2.0985386257367501E-2</c:v>
                </c:pt>
                <c:pt idx="4">
                  <c:v>3.0835504592114992E-2</c:v>
                </c:pt>
                <c:pt idx="5">
                  <c:v>9.7312427726413235E-3</c:v>
                </c:pt>
                <c:pt idx="6">
                  <c:v>0.24638370809909232</c:v>
                </c:pt>
                <c:pt idx="7">
                  <c:v>0.23450676644558038</c:v>
                </c:pt>
              </c:numCache>
            </c:numRef>
          </c:val>
          <c:extLst>
            <c:ext xmlns:c16="http://schemas.microsoft.com/office/drawing/2014/chart" uri="{C3380CC4-5D6E-409C-BE32-E72D297353CC}">
              <c16:uniqueId val="{00000000-EADE-4DA3-80C8-AEF4FFE53C48}"/>
            </c:ext>
          </c:extLst>
        </c:ser>
        <c:ser>
          <c:idx val="2"/>
          <c:order val="1"/>
          <c:spPr>
            <a:solidFill>
              <a:schemeClr val="accent3"/>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Zem_Tab_Dinamika!$V$33:$V$38</c:f>
              <c:numCache>
                <c:formatCode>General</c:formatCode>
                <c:ptCount val="6"/>
              </c:numCache>
            </c:numRef>
          </c:val>
          <c:extLst>
            <c:ext xmlns:c16="http://schemas.microsoft.com/office/drawing/2014/chart" uri="{C3380CC4-5D6E-409C-BE32-E72D297353CC}">
              <c16:uniqueId val="{00000002-EADE-4DA3-80C8-AEF4FFE53C48}"/>
            </c:ext>
          </c:extLst>
        </c:ser>
        <c:ser>
          <c:idx val="3"/>
          <c:order val="2"/>
          <c:tx>
            <c:v>Preču piegāde</c:v>
          </c:tx>
          <c:spPr>
            <a:solidFill>
              <a:srgbClr val="AAFC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Zem_Tab_Dinamika!$E$25:$E$32</c:f>
              <c:numCache>
                <c:formatCode>0.0%</c:formatCode>
                <c:ptCount val="8"/>
                <c:pt idx="0">
                  <c:v>0.29100861640287379</c:v>
                </c:pt>
                <c:pt idx="1">
                  <c:v>0.11401412146935097</c:v>
                </c:pt>
                <c:pt idx="2">
                  <c:v>0.2545384243443326</c:v>
                </c:pt>
                <c:pt idx="3">
                  <c:v>0.38538786184918983</c:v>
                </c:pt>
                <c:pt idx="4">
                  <c:v>0.67924025709569702</c:v>
                </c:pt>
                <c:pt idx="5">
                  <c:v>0.33949382835326941</c:v>
                </c:pt>
                <c:pt idx="6">
                  <c:v>0.31239721747112742</c:v>
                </c:pt>
                <c:pt idx="7">
                  <c:v>0.12218852440642164</c:v>
                </c:pt>
              </c:numCache>
            </c:numRef>
          </c:val>
          <c:extLst>
            <c:ext xmlns:c16="http://schemas.microsoft.com/office/drawing/2014/chart" uri="{C3380CC4-5D6E-409C-BE32-E72D297353CC}">
              <c16:uniqueId val="{00000003-EADE-4DA3-80C8-AEF4FFE53C48}"/>
            </c:ext>
          </c:extLst>
        </c:ser>
        <c:ser>
          <c:idx val="4"/>
          <c:order val="3"/>
          <c:spPr>
            <a:solidFill>
              <a:schemeClr val="accent5"/>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Zem_Tab_Dinamika!$V$22:$V$27</c:f>
              <c:numCache>
                <c:formatCode>General</c:formatCode>
                <c:ptCount val="6"/>
              </c:numCache>
            </c:numRef>
          </c:val>
          <c:extLst>
            <c:ext xmlns:c16="http://schemas.microsoft.com/office/drawing/2014/chart" uri="{C3380CC4-5D6E-409C-BE32-E72D297353CC}">
              <c16:uniqueId val="{00000004-EADE-4DA3-80C8-AEF4FFE53C48}"/>
            </c:ext>
          </c:extLst>
        </c:ser>
        <c:ser>
          <c:idx val="5"/>
          <c:order val="4"/>
          <c:tx>
            <c:v>Pakalpojumi</c:v>
          </c:tx>
          <c:spPr>
            <a:solidFill>
              <a:srgbClr val="FF7C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Zem_Tab_Dinamika!$G$25:$G$32</c:f>
              <c:numCache>
                <c:formatCode>0.0%</c:formatCode>
                <c:ptCount val="8"/>
                <c:pt idx="0">
                  <c:v>0.26286572647583711</c:v>
                </c:pt>
                <c:pt idx="1">
                  <c:v>0.28401273109362496</c:v>
                </c:pt>
                <c:pt idx="2">
                  <c:v>0.24272020191526311</c:v>
                </c:pt>
                <c:pt idx="3">
                  <c:v>0.59362675189344272</c:v>
                </c:pt>
                <c:pt idx="4">
                  <c:v>0.289924238312188</c:v>
                </c:pt>
                <c:pt idx="5">
                  <c:v>0.65077492887408928</c:v>
                </c:pt>
                <c:pt idx="6">
                  <c:v>0.44121907442978026</c:v>
                </c:pt>
                <c:pt idx="7">
                  <c:v>0.64330470914799798</c:v>
                </c:pt>
              </c:numCache>
            </c:numRef>
          </c:val>
          <c:extLst>
            <c:ext xmlns:c16="http://schemas.microsoft.com/office/drawing/2014/chart" uri="{C3380CC4-5D6E-409C-BE32-E72D297353CC}">
              <c16:uniqueId val="{00000005-EADE-4DA3-80C8-AEF4FFE53C48}"/>
            </c:ext>
          </c:extLst>
        </c:ser>
        <c:dLbls>
          <c:showLegendKey val="0"/>
          <c:showVal val="0"/>
          <c:showCatName val="0"/>
          <c:showSerName val="0"/>
          <c:showPercent val="0"/>
          <c:showBubbleSize val="0"/>
        </c:dLbls>
        <c:gapWidth val="150"/>
        <c:overlap val="100"/>
        <c:axId val="135380352"/>
        <c:axId val="186528896"/>
      </c:barChart>
      <c:catAx>
        <c:axId val="135380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6528896"/>
        <c:crosses val="autoZero"/>
        <c:auto val="1"/>
        <c:lblAlgn val="ctr"/>
        <c:lblOffset val="100"/>
        <c:noMultiLvlLbl val="0"/>
      </c:catAx>
      <c:valAx>
        <c:axId val="1865288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380352"/>
        <c:crosses val="autoZero"/>
        <c:crossBetween val="between"/>
      </c:val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Pieauguma</a:t>
            </a:r>
            <a:r>
              <a:rPr lang="lv-LV" sz="1200" b="1" baseline="0">
                <a:latin typeface="Times New Roman" panose="02020603050405020304" pitchFamily="18" charset="0"/>
                <a:cs typeface="Times New Roman" panose="02020603050405020304" pitchFamily="18" charset="0"/>
              </a:rPr>
              <a:t> temps pa iepirkuma veidiem, salīdzinot ar iepriekšējo gadu, %</a:t>
            </a:r>
            <a:endParaRPr lang="lv-LV" sz="1200" b="1">
              <a:latin typeface="Times New Roman" panose="02020603050405020304" pitchFamily="18" charset="0"/>
              <a:cs typeface="Times New Roman" panose="02020603050405020304" pitchFamily="18" charset="0"/>
            </a:endParaRPr>
          </a:p>
        </c:rich>
      </c:tx>
      <c:layout>
        <c:manualLayout>
          <c:xMode val="edge"/>
          <c:yMode val="edge"/>
          <c:x val="0.17547588976987241"/>
          <c:y val="1.30505687273434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3.8752239706148578E-2"/>
          <c:y val="9.7352007123870224E-2"/>
          <c:w val="0.92061085421163413"/>
          <c:h val="0.80285677508926812"/>
        </c:manualLayout>
      </c:layout>
      <c:barChart>
        <c:barDir val="bar"/>
        <c:grouping val="clustered"/>
        <c:varyColors val="0"/>
        <c:ser>
          <c:idx val="0"/>
          <c:order val="0"/>
          <c:tx>
            <c:strRef>
              <c:f>Zem_Tab_Dinamika!$A$45:$B$45</c:f>
              <c:strCache>
                <c:ptCount val="2"/>
                <c:pt idx="0">
                  <c:v>Būvdarbi</c:v>
                </c:pt>
              </c:strCache>
            </c:strRef>
          </c:tx>
          <c:spPr>
            <a:solidFill>
              <a:schemeClr val="accent5">
                <a:lumMod val="60000"/>
                <a:lumOff val="40000"/>
              </a:schemeClr>
            </a:solidFill>
            <a:ln>
              <a:noFill/>
            </a:ln>
            <a:effectLst/>
          </c:spPr>
          <c:invertIfNegative val="0"/>
          <c:dLbls>
            <c:dLbl>
              <c:idx val="1"/>
              <c:layout>
                <c:manualLayout>
                  <c:x val="1.7821294756921281E-2"/>
                  <c:y val="1.80118362658354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2-45A2-B4C0-942B54EB2758}"/>
                </c:ext>
              </c:extLst>
            </c:dLbl>
            <c:dLbl>
              <c:idx val="3"/>
              <c:layout>
                <c:manualLayout>
                  <c:x val="1.7666404185794363E-2"/>
                  <c:y val="1.61787171056679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2-45A2-B4C0-942B54EB2758}"/>
                </c:ext>
              </c:extLst>
            </c:dLbl>
            <c:dLbl>
              <c:idx val="5"/>
              <c:layout>
                <c:manualLayout>
                  <c:x val="-1.8716108438527106E-2"/>
                  <c:y val="2.42680756585019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2-45A2-B4C0-942B54EB2758}"/>
                </c:ext>
              </c:extLst>
            </c:dLbl>
            <c:dLbl>
              <c:idx val="7"/>
              <c:layout>
                <c:manualLayout>
                  <c:x val="1.3828866506612358E-2"/>
                  <c:y val="1.7400758303124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2-45A2-B4C0-942B54EB2758}"/>
                </c:ext>
              </c:extLst>
            </c:dLbl>
            <c:dLbl>
              <c:idx val="9"/>
              <c:layout>
                <c:manualLayout>
                  <c:x val="6.2646823353880721E-3"/>
                  <c:y val="2.7286813710754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Zem_Tab_Dinamika!$C$44:$L$44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Zem_Tab_Dinamika!$C$45:$L$45</c:f>
              <c:numCache>
                <c:formatCode>0.0%</c:formatCode>
                <c:ptCount val="10"/>
                <c:pt idx="0">
                  <c:v>0.28799999999999998</c:v>
                </c:pt>
                <c:pt idx="1">
                  <c:v>7.6999999999999999E-2</c:v>
                </c:pt>
                <c:pt idx="2">
                  <c:v>5.2999999999999999E-2</c:v>
                </c:pt>
                <c:pt idx="3">
                  <c:v>-2.7E-2</c:v>
                </c:pt>
                <c:pt idx="4">
                  <c:v>2.8999999999999998E-3</c:v>
                </c:pt>
                <c:pt idx="5">
                  <c:v>-0.33500000000000002</c:v>
                </c:pt>
                <c:pt idx="6">
                  <c:v>0.314</c:v>
                </c:pt>
                <c:pt idx="7">
                  <c:v>9.5000000000000001E-2</c:v>
                </c:pt>
                <c:pt idx="8">
                  <c:v>0.16600000000000001</c:v>
                </c:pt>
                <c:pt idx="9">
                  <c:v>-0.32700000000000001</c:v>
                </c:pt>
              </c:numCache>
            </c:numRef>
          </c:val>
          <c:extLst>
            <c:ext xmlns:c16="http://schemas.microsoft.com/office/drawing/2014/chart" uri="{C3380CC4-5D6E-409C-BE32-E72D297353CC}">
              <c16:uniqueId val="{00000000-A4F2-45A2-B4C0-942B54EB2758}"/>
            </c:ext>
          </c:extLst>
        </c:ser>
        <c:ser>
          <c:idx val="1"/>
          <c:order val="1"/>
          <c:tx>
            <c:strRef>
              <c:f>Zem_Tab_Dinamika!$A$46:$B$46</c:f>
              <c:strCache>
                <c:ptCount val="2"/>
                <c:pt idx="0">
                  <c:v>Prece</c:v>
                </c:pt>
              </c:strCache>
            </c:strRef>
          </c:tx>
          <c:spPr>
            <a:solidFill>
              <a:srgbClr val="AAFCB2"/>
            </a:solidFill>
            <a:ln>
              <a:noFill/>
            </a:ln>
            <a:effectLst/>
          </c:spPr>
          <c:invertIfNegative val="0"/>
          <c:dLbls>
            <c:dLbl>
              <c:idx val="0"/>
              <c:layout>
                <c:manualLayout>
                  <c:x val="3.7821416433166118E-2"/>
                  <c:y val="-4.85205253678494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2-45A2-B4C0-942B54EB2758}"/>
                </c:ext>
              </c:extLst>
            </c:dLbl>
            <c:dLbl>
              <c:idx val="2"/>
              <c:layout>
                <c:manualLayout>
                  <c:x val="1.5917061525264307E-2"/>
                  <c:y val="-1.12174782491671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2-45A2-B4C0-942B54EB2758}"/>
                </c:ext>
              </c:extLst>
            </c:dLbl>
            <c:dLbl>
              <c:idx val="3"/>
              <c:layout>
                <c:manualLayout>
                  <c:x val="3.0551425231674038E-2"/>
                  <c:y val="-3.35793834352047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2-45A2-B4C0-942B54EB2758}"/>
                </c:ext>
              </c:extLst>
            </c:dLbl>
            <c:dLbl>
              <c:idx val="5"/>
              <c:layout>
                <c:manualLayout>
                  <c:x val="1.0812907481822967E-2"/>
                  <c:y val="2.04924556940861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2-45A2-B4C0-942B54EB2758}"/>
                </c:ext>
              </c:extLst>
            </c:dLbl>
            <c:dLbl>
              <c:idx val="6"/>
              <c:layout>
                <c:manualLayout>
                  <c:x val="3.098436246498314E-2"/>
                  <c:y val="4.0410267108021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F2-45A2-B4C0-942B54EB2758}"/>
                </c:ext>
              </c:extLst>
            </c:dLbl>
            <c:dLbl>
              <c:idx val="7"/>
              <c:layout>
                <c:manualLayout>
                  <c:x val="3.9396794949054653E-3"/>
                  <c:y val="-4.35026424456641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2-45A2-B4C0-942B54EB2758}"/>
                </c:ext>
              </c:extLst>
            </c:dLbl>
            <c:dLbl>
              <c:idx val="8"/>
              <c:layout>
                <c:manualLayout>
                  <c:x val="-2.0881781169219921E-2"/>
                  <c:y val="3.02692214312236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4-4B93-9EC0-6DDB5E6DFCE1}"/>
                </c:ext>
              </c:extLst>
            </c:dLbl>
            <c:dLbl>
              <c:idx val="9"/>
              <c:layout>
                <c:manualLayout>
                  <c:x val="0.1023233092386964"/>
                  <c:y val="2.48061942825042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Zem_Tab_Dinamika!$C$44:$L$44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Zem_Tab_Dinamika!$C$46:$L$46</c:f>
              <c:numCache>
                <c:formatCode>0.0%</c:formatCode>
                <c:ptCount val="10"/>
                <c:pt idx="0">
                  <c:v>-9.7000000000000003E-2</c:v>
                </c:pt>
                <c:pt idx="1">
                  <c:v>0.185</c:v>
                </c:pt>
                <c:pt idx="2">
                  <c:v>0.121</c:v>
                </c:pt>
                <c:pt idx="3">
                  <c:v>-8.3000000000000004E-2</c:v>
                </c:pt>
                <c:pt idx="4">
                  <c:v>0.183</c:v>
                </c:pt>
                <c:pt idx="5">
                  <c:v>5.3999999999999999E-2</c:v>
                </c:pt>
                <c:pt idx="6">
                  <c:v>-9.2999999999999999E-2</c:v>
                </c:pt>
                <c:pt idx="7">
                  <c:v>0.14199999999999999</c:v>
                </c:pt>
                <c:pt idx="8">
                  <c:v>-0.314</c:v>
                </c:pt>
                <c:pt idx="9">
                  <c:v>-8.1000000000000003E-2</c:v>
                </c:pt>
              </c:numCache>
            </c:numRef>
          </c:val>
          <c:extLst>
            <c:ext xmlns:c16="http://schemas.microsoft.com/office/drawing/2014/chart" uri="{C3380CC4-5D6E-409C-BE32-E72D297353CC}">
              <c16:uniqueId val="{00000001-A4F2-45A2-B4C0-942B54EB2758}"/>
            </c:ext>
          </c:extLst>
        </c:ser>
        <c:ser>
          <c:idx val="2"/>
          <c:order val="2"/>
          <c:tx>
            <c:strRef>
              <c:f>Zem_Tab_Dinamika!$A$47:$B$47</c:f>
              <c:strCache>
                <c:ptCount val="2"/>
                <c:pt idx="0">
                  <c:v>Pakalpojumi</c:v>
                </c:pt>
              </c:strCache>
            </c:strRef>
          </c:tx>
          <c:spPr>
            <a:solidFill>
              <a:srgbClr val="FF7C80"/>
            </a:solidFill>
            <a:ln>
              <a:noFill/>
            </a:ln>
            <a:effectLst/>
          </c:spPr>
          <c:invertIfNegative val="0"/>
          <c:dLbls>
            <c:dLbl>
              <c:idx val="2"/>
              <c:layout>
                <c:manualLayout>
                  <c:x val="3.7171435087449869E-2"/>
                  <c:y val="6.94006999253274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2-45A2-B4C0-942B54EB2758}"/>
                </c:ext>
              </c:extLst>
            </c:dLbl>
            <c:dLbl>
              <c:idx val="4"/>
              <c:layout>
                <c:manualLayout>
                  <c:x val="1.9738024467777417E-2"/>
                  <c:y val="-3.77561996441580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2-45A2-B4C0-942B54EB2758}"/>
                </c:ext>
              </c:extLst>
            </c:dLbl>
            <c:dLbl>
              <c:idx val="6"/>
              <c:layout>
                <c:manualLayout>
                  <c:x val="-2.5630278837557766E-2"/>
                  <c:y val="1.18561889208504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2-45A2-B4C0-942B54EB2758}"/>
                </c:ext>
              </c:extLst>
            </c:dLbl>
            <c:dLbl>
              <c:idx val="7"/>
              <c:layout>
                <c:manualLayout>
                  <c:x val="3.7496014691913281E-3"/>
                  <c:y val="1.11446222612350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2-45A2-B4C0-942B54EB2758}"/>
                </c:ext>
              </c:extLst>
            </c:dLbl>
            <c:dLbl>
              <c:idx val="8"/>
              <c:layout>
                <c:manualLayout>
                  <c:x val="3.5734997688973485E-3"/>
                  <c:y val="-5.07042517621678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84-4B93-9EC0-6DDB5E6DFCE1}"/>
                </c:ext>
              </c:extLst>
            </c:dLbl>
            <c:dLbl>
              <c:idx val="9"/>
              <c:layout>
                <c:manualLayout>
                  <c:x val="-1.8794047006164216E-2"/>
                  <c:y val="-3.47286719955059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Zem_Tab_Dinamika!$C$44:$L$44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Zem_Tab_Dinamika!$C$47:$L$47</c:f>
              <c:numCache>
                <c:formatCode>0.0%</c:formatCode>
                <c:ptCount val="10"/>
                <c:pt idx="0">
                  <c:v>3.5999999999999997E-2</c:v>
                </c:pt>
                <c:pt idx="1">
                  <c:v>2.1000000000000001E-2</c:v>
                </c:pt>
                <c:pt idx="2">
                  <c:v>-0.11899999999999999</c:v>
                </c:pt>
                <c:pt idx="3">
                  <c:v>1.494</c:v>
                </c:pt>
                <c:pt idx="4">
                  <c:v>0.315</c:v>
                </c:pt>
                <c:pt idx="5">
                  <c:v>6.8000000000000005E-2</c:v>
                </c:pt>
                <c:pt idx="6">
                  <c:v>-0.34200000000000003</c:v>
                </c:pt>
                <c:pt idx="7">
                  <c:v>-0.17199999999999999</c:v>
                </c:pt>
                <c:pt idx="8">
                  <c:v>-0.13900000000000001</c:v>
                </c:pt>
                <c:pt idx="9">
                  <c:v>-0.36399999999999999</c:v>
                </c:pt>
              </c:numCache>
            </c:numRef>
          </c:val>
          <c:extLst>
            <c:ext xmlns:c16="http://schemas.microsoft.com/office/drawing/2014/chart" uri="{C3380CC4-5D6E-409C-BE32-E72D297353CC}">
              <c16:uniqueId val="{00000002-A4F2-45A2-B4C0-942B54EB2758}"/>
            </c:ext>
          </c:extLst>
        </c:ser>
        <c:dLbls>
          <c:showLegendKey val="0"/>
          <c:showVal val="0"/>
          <c:showCatName val="0"/>
          <c:showSerName val="0"/>
          <c:showPercent val="0"/>
          <c:showBubbleSize val="0"/>
        </c:dLbls>
        <c:gapWidth val="182"/>
        <c:axId val="186390400"/>
        <c:axId val="186391936"/>
      </c:barChart>
      <c:catAx>
        <c:axId val="18639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lv-LV"/>
          </a:p>
        </c:txPr>
        <c:crossAx val="186391936"/>
        <c:crosses val="autoZero"/>
        <c:auto val="1"/>
        <c:lblAlgn val="ctr"/>
        <c:lblOffset val="100"/>
        <c:noMultiLvlLbl val="0"/>
      </c:catAx>
      <c:valAx>
        <c:axId val="18639193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639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a:latin typeface="Times New Roman" panose="02020603050405020304" pitchFamily="18" charset="0"/>
                <a:cs typeface="Times New Roman" panose="02020603050405020304" pitchFamily="18" charset="0"/>
              </a:rPr>
              <a:t>Noslēgtās</a:t>
            </a:r>
            <a:r>
              <a:rPr lang="lv-LV" sz="1200" baseline="0">
                <a:latin typeface="Times New Roman" panose="02020603050405020304" pitchFamily="18" charset="0"/>
                <a:cs typeface="Times New Roman" panose="02020603050405020304" pitchFamily="18" charset="0"/>
              </a:rPr>
              <a:t> līgumsummas un vidējās vērtības dinamika pēc iepirkumu veidiem</a:t>
            </a:r>
            <a:endParaRPr lang="lv-LV" sz="12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manualLayout>
          <c:layoutTarget val="inner"/>
          <c:xMode val="edge"/>
          <c:yMode val="edge"/>
          <c:x val="5.7183106657122396E-2"/>
          <c:y val="0.11598391043536062"/>
          <c:w val="0.84456053447864476"/>
          <c:h val="0.72135127746729255"/>
        </c:manualLayout>
      </c:layout>
      <c:barChart>
        <c:barDir val="col"/>
        <c:grouping val="clustered"/>
        <c:varyColors val="0"/>
        <c:ser>
          <c:idx val="0"/>
          <c:order val="0"/>
          <c:tx>
            <c:strRef>
              <c:f>Zem_Tab_Dinamika!$A$55:$D$55</c:f>
              <c:strCache>
                <c:ptCount val="4"/>
                <c:pt idx="0">
                  <c:v>Būvdarbu iepirkumi (milj.EUR)</c:v>
                </c:pt>
              </c:strCache>
            </c:strRef>
          </c:tx>
          <c:spPr>
            <a:solidFill>
              <a:schemeClr val="accent5">
                <a:lumMod val="60000"/>
                <a:lumOff val="40000"/>
              </a:schemeClr>
            </a:solidFill>
            <a:ln>
              <a:noFill/>
            </a:ln>
            <a:effectLst>
              <a:outerShdw blurRad="57150" dist="19050" dir="5400000" algn="ctr" rotWithShape="0">
                <a:srgbClr val="000000">
                  <a:alpha val="63000"/>
                </a:srgbClr>
              </a:outerShdw>
            </a:effectLst>
          </c:spPr>
          <c:invertIfNegative val="0"/>
          <c:dLbls>
            <c:dLbl>
              <c:idx val="10"/>
              <c:layout>
                <c:manualLayout>
                  <c:x val="-1.777757240974428E-16"/>
                  <c:y val="-2.1188041364586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Zem_Tab_Dinamika!$E$54:$O$54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Zem_Tab_Dinamika!$E$55:$O$55</c:f>
              <c:numCache>
                <c:formatCode>0.0</c:formatCode>
                <c:ptCount val="11"/>
                <c:pt idx="0">
                  <c:v>165.6</c:v>
                </c:pt>
                <c:pt idx="1">
                  <c:v>213.3</c:v>
                </c:pt>
                <c:pt idx="2">
                  <c:v>229.7</c:v>
                </c:pt>
                <c:pt idx="3">
                  <c:v>241.8</c:v>
                </c:pt>
                <c:pt idx="4">
                  <c:v>235.2</c:v>
                </c:pt>
                <c:pt idx="5">
                  <c:v>235.9</c:v>
                </c:pt>
                <c:pt idx="6" formatCode="General">
                  <c:v>156.80000000000001</c:v>
                </c:pt>
                <c:pt idx="7" formatCode="General">
                  <c:v>206.1</c:v>
                </c:pt>
                <c:pt idx="8">
                  <c:v>225.8</c:v>
                </c:pt>
                <c:pt idx="9" formatCode="General">
                  <c:v>263.3</c:v>
                </c:pt>
                <c:pt idx="10" formatCode="General">
                  <c:v>177.2</c:v>
                </c:pt>
              </c:numCache>
            </c:numRef>
          </c:val>
          <c:extLst>
            <c:ext xmlns:c16="http://schemas.microsoft.com/office/drawing/2014/chart" uri="{C3380CC4-5D6E-409C-BE32-E72D297353CC}">
              <c16:uniqueId val="{00000000-A0CC-4505-B948-B3E1A199D4D9}"/>
            </c:ext>
          </c:extLst>
        </c:ser>
        <c:ser>
          <c:idx val="1"/>
          <c:order val="1"/>
          <c:tx>
            <c:strRef>
              <c:f>Zem_Tab_Dinamika!$A$56:$D$56</c:f>
              <c:strCache>
                <c:ptCount val="4"/>
                <c:pt idx="0">
                  <c:v>Preču iepirkumi (milj.EUR)</c:v>
                </c:pt>
              </c:strCache>
            </c:strRef>
          </c:tx>
          <c:spPr>
            <a:solidFill>
              <a:srgbClr val="AAFCB2"/>
            </a:solidFill>
            <a:ln>
              <a:noFill/>
            </a:ln>
            <a:effectLst>
              <a:outerShdw blurRad="57150" dist="19050" dir="5400000" algn="ctr" rotWithShape="0">
                <a:srgbClr val="000000">
                  <a:alpha val="63000"/>
                </a:srgbClr>
              </a:outerShdw>
            </a:effectLst>
          </c:spPr>
          <c:invertIfNegative val="0"/>
          <c:dLbls>
            <c:dLbl>
              <c:idx val="10"/>
              <c:layout>
                <c:manualLayout>
                  <c:x val="0"/>
                  <c:y val="4.8429808833339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Zem_Tab_Dinamika!$E$54:$O$54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Zem_Tab_Dinamika!$E$56:$O$56</c:f>
              <c:numCache>
                <c:formatCode>0.0</c:formatCode>
                <c:ptCount val="11"/>
                <c:pt idx="0">
                  <c:v>128.30000000000001</c:v>
                </c:pt>
                <c:pt idx="1">
                  <c:v>116</c:v>
                </c:pt>
                <c:pt idx="2">
                  <c:v>137.4</c:v>
                </c:pt>
                <c:pt idx="3">
                  <c:v>154.1</c:v>
                </c:pt>
                <c:pt idx="4">
                  <c:v>151.4</c:v>
                </c:pt>
                <c:pt idx="5">
                  <c:v>167.2</c:v>
                </c:pt>
                <c:pt idx="6" formatCode="General">
                  <c:v>176.3</c:v>
                </c:pt>
                <c:pt idx="7" formatCode="General">
                  <c:v>159.69999999999999</c:v>
                </c:pt>
                <c:pt idx="8">
                  <c:v>182.5</c:v>
                </c:pt>
                <c:pt idx="9" formatCode="General">
                  <c:v>125.1</c:v>
                </c:pt>
                <c:pt idx="10" formatCode="General">
                  <c:v>115</c:v>
                </c:pt>
              </c:numCache>
            </c:numRef>
          </c:val>
          <c:extLst>
            <c:ext xmlns:c16="http://schemas.microsoft.com/office/drawing/2014/chart" uri="{C3380CC4-5D6E-409C-BE32-E72D297353CC}">
              <c16:uniqueId val="{00000001-A0CC-4505-B948-B3E1A199D4D9}"/>
            </c:ext>
          </c:extLst>
        </c:ser>
        <c:ser>
          <c:idx val="2"/>
          <c:order val="2"/>
          <c:tx>
            <c:strRef>
              <c:f>Zem_Tab_Dinamika!$A$57:$D$57</c:f>
              <c:strCache>
                <c:ptCount val="4"/>
                <c:pt idx="0">
                  <c:v>Pakalpojumu iepirkumi (milj.EUR)</c:v>
                </c:pt>
              </c:strCache>
            </c:strRef>
          </c:tx>
          <c:spPr>
            <a:solidFill>
              <a:srgbClr val="FF7C80"/>
            </a:solidFill>
            <a:ln>
              <a:noFill/>
            </a:ln>
            <a:effectLst>
              <a:outerShdw blurRad="57150" dist="19050" dir="5400000" algn="ctr" rotWithShape="0">
                <a:srgbClr val="000000">
                  <a:alpha val="63000"/>
                </a:srgbClr>
              </a:outerShdw>
            </a:effectLst>
          </c:spPr>
          <c:invertIfNegative val="0"/>
          <c:dLbls>
            <c:dLbl>
              <c:idx val="10"/>
              <c:layout>
                <c:manualLayout>
                  <c:x val="4.8484848484848485E-3"/>
                  <c:y val="-8.172530240626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Zem_Tab_Dinamika!$E$54:$O$54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Zem_Tab_Dinamika!$E$57:$O$57</c:f>
              <c:numCache>
                <c:formatCode>0.0</c:formatCode>
                <c:ptCount val="11"/>
                <c:pt idx="0">
                  <c:v>130.80000000000001</c:v>
                </c:pt>
                <c:pt idx="1">
                  <c:v>135.4</c:v>
                </c:pt>
                <c:pt idx="2">
                  <c:v>138.30000000000001</c:v>
                </c:pt>
                <c:pt idx="3">
                  <c:v>121.8</c:v>
                </c:pt>
                <c:pt idx="4">
                  <c:v>303.8</c:v>
                </c:pt>
                <c:pt idx="5">
                  <c:v>399.5</c:v>
                </c:pt>
                <c:pt idx="6" formatCode="General">
                  <c:v>426.5</c:v>
                </c:pt>
                <c:pt idx="7" formatCode="General">
                  <c:v>280.60000000000002</c:v>
                </c:pt>
                <c:pt idx="8">
                  <c:v>232.1</c:v>
                </c:pt>
                <c:pt idx="9" formatCode="General">
                  <c:v>199.8</c:v>
                </c:pt>
                <c:pt idx="10" formatCode="General">
                  <c:v>126.9</c:v>
                </c:pt>
              </c:numCache>
            </c:numRef>
          </c:val>
          <c:extLst>
            <c:ext xmlns:c16="http://schemas.microsoft.com/office/drawing/2014/chart" uri="{C3380CC4-5D6E-409C-BE32-E72D297353CC}">
              <c16:uniqueId val="{00000002-A0CC-4505-B948-B3E1A199D4D9}"/>
            </c:ext>
          </c:extLst>
        </c:ser>
        <c:dLbls>
          <c:showLegendKey val="0"/>
          <c:showVal val="0"/>
          <c:showCatName val="0"/>
          <c:showSerName val="0"/>
          <c:showPercent val="0"/>
          <c:showBubbleSize val="0"/>
        </c:dLbls>
        <c:gapWidth val="219"/>
        <c:overlap val="-27"/>
        <c:axId val="187021184"/>
        <c:axId val="187019264"/>
      </c:barChart>
      <c:lineChart>
        <c:grouping val="standard"/>
        <c:varyColors val="0"/>
        <c:ser>
          <c:idx val="3"/>
          <c:order val="3"/>
          <c:tx>
            <c:strRef>
              <c:f>Zem_Tab_Dinamika!$A$58:$D$58</c:f>
              <c:strCache>
                <c:ptCount val="4"/>
                <c:pt idx="0">
                  <c:v>Būvdarbu iepirkumu vidējā vērtība (EUR)</c:v>
                </c:pt>
              </c:strCache>
            </c:strRef>
          </c:tx>
          <c:spPr>
            <a:ln w="34925" cap="rnd">
              <a:solidFill>
                <a:schemeClr val="accent5">
                  <a:lumMod val="60000"/>
                  <a:lumOff val="40000"/>
                </a:schemeClr>
              </a:solidFill>
              <a:round/>
            </a:ln>
            <a:effectLst>
              <a:outerShdw blurRad="57150" dist="19050" dir="5400000" algn="ctr" rotWithShape="0">
                <a:srgbClr val="000000">
                  <a:alpha val="63000"/>
                </a:srgbClr>
              </a:outerShdw>
            </a:effectLst>
          </c:spPr>
          <c:marker>
            <c:symbol val="none"/>
          </c:marker>
          <c:dLbls>
            <c:spPr>
              <a:solidFill>
                <a:schemeClr val="accent5">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Zem_Tab_Dinamika!$E$58:$O$58</c:f>
              <c:numCache>
                <c:formatCode>#,##0</c:formatCode>
                <c:ptCount val="11"/>
                <c:pt idx="0">
                  <c:v>93386</c:v>
                </c:pt>
                <c:pt idx="1">
                  <c:v>92613</c:v>
                </c:pt>
                <c:pt idx="2">
                  <c:v>41408</c:v>
                </c:pt>
                <c:pt idx="3">
                  <c:v>43826</c:v>
                </c:pt>
                <c:pt idx="4">
                  <c:v>44360</c:v>
                </c:pt>
                <c:pt idx="5">
                  <c:v>46955</c:v>
                </c:pt>
                <c:pt idx="6">
                  <c:v>27756</c:v>
                </c:pt>
                <c:pt idx="7">
                  <c:v>33764</c:v>
                </c:pt>
                <c:pt idx="8">
                  <c:v>43346</c:v>
                </c:pt>
                <c:pt idx="9">
                  <c:v>29277.733476536683</c:v>
                </c:pt>
                <c:pt idx="10">
                  <c:v>29277.733476536683</c:v>
                </c:pt>
              </c:numCache>
            </c:numRef>
          </c:val>
          <c:smooth val="0"/>
          <c:extLst>
            <c:ext xmlns:c16="http://schemas.microsoft.com/office/drawing/2014/chart" uri="{C3380CC4-5D6E-409C-BE32-E72D297353CC}">
              <c16:uniqueId val="{00000003-A0CC-4505-B948-B3E1A199D4D9}"/>
            </c:ext>
          </c:extLst>
        </c:ser>
        <c:ser>
          <c:idx val="4"/>
          <c:order val="4"/>
          <c:tx>
            <c:strRef>
              <c:f>Zem_Tab_Dinamika!$A$59:$D$59</c:f>
              <c:strCache>
                <c:ptCount val="4"/>
                <c:pt idx="0">
                  <c:v>Preču iepirkumu vidējā vērtība (EUR)</c:v>
                </c:pt>
              </c:strCache>
            </c:strRef>
          </c:tx>
          <c:spPr>
            <a:ln w="34925" cap="rnd">
              <a:solidFill>
                <a:srgbClr val="AAFCB2"/>
              </a:solidFill>
              <a:round/>
            </a:ln>
            <a:effectLst>
              <a:outerShdw blurRad="57150" dist="19050" dir="5400000" algn="ctr" rotWithShape="0">
                <a:srgbClr val="000000">
                  <a:alpha val="63000"/>
                </a:srgbClr>
              </a:outerShdw>
            </a:effectLst>
          </c:spPr>
          <c:marker>
            <c:symbol val="none"/>
          </c:marker>
          <c:dLbls>
            <c:spPr>
              <a:solidFill>
                <a:srgbClr val="AAFCB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Zem_Tab_Dinamika!$E$59:$O$59</c:f>
              <c:numCache>
                <c:formatCode>#,##0</c:formatCode>
                <c:ptCount val="11"/>
                <c:pt idx="0">
                  <c:v>3443</c:v>
                </c:pt>
                <c:pt idx="1">
                  <c:v>4130</c:v>
                </c:pt>
                <c:pt idx="2">
                  <c:v>3681</c:v>
                </c:pt>
                <c:pt idx="3">
                  <c:v>4292</c:v>
                </c:pt>
                <c:pt idx="4">
                  <c:v>3725</c:v>
                </c:pt>
                <c:pt idx="5">
                  <c:v>2320</c:v>
                </c:pt>
                <c:pt idx="6">
                  <c:v>2611</c:v>
                </c:pt>
                <c:pt idx="7">
                  <c:v>2220</c:v>
                </c:pt>
                <c:pt idx="8">
                  <c:v>2514</c:v>
                </c:pt>
                <c:pt idx="9">
                  <c:v>3016.6019623789912</c:v>
                </c:pt>
                <c:pt idx="10">
                  <c:v>3016.6019623789912</c:v>
                </c:pt>
              </c:numCache>
            </c:numRef>
          </c:val>
          <c:smooth val="0"/>
          <c:extLst>
            <c:ext xmlns:c16="http://schemas.microsoft.com/office/drawing/2014/chart" uri="{C3380CC4-5D6E-409C-BE32-E72D297353CC}">
              <c16:uniqueId val="{00000004-A0CC-4505-B948-B3E1A199D4D9}"/>
            </c:ext>
          </c:extLst>
        </c:ser>
        <c:ser>
          <c:idx val="5"/>
          <c:order val="5"/>
          <c:tx>
            <c:strRef>
              <c:f>Zem_Tab_Dinamika!$A$60:$D$60</c:f>
              <c:strCache>
                <c:ptCount val="4"/>
                <c:pt idx="0">
                  <c:v>Pakalpojumu iepirkumu vidējā vērtība (EUR)</c:v>
                </c:pt>
              </c:strCache>
            </c:strRef>
          </c:tx>
          <c:spPr>
            <a:ln w="34925" cap="rnd">
              <a:solidFill>
                <a:srgbClr val="FF7C80"/>
              </a:solidFill>
              <a:round/>
            </a:ln>
            <a:effectLst>
              <a:outerShdw blurRad="57150" dist="19050" dir="5400000" algn="ctr" rotWithShape="0">
                <a:srgbClr val="000000">
                  <a:alpha val="63000"/>
                </a:srgbClr>
              </a:outerShdw>
            </a:effectLst>
          </c:spPr>
          <c:marker>
            <c:symbol val="none"/>
          </c:marker>
          <c:dLbls>
            <c:spPr>
              <a:solidFill>
                <a:srgbClr val="FF7C8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Zem_Tab_Dinamika!$E$60:$O$60</c:f>
              <c:numCache>
                <c:formatCode>#,##0</c:formatCode>
                <c:ptCount val="11"/>
                <c:pt idx="0">
                  <c:v>5926</c:v>
                </c:pt>
                <c:pt idx="1">
                  <c:v>7341</c:v>
                </c:pt>
                <c:pt idx="2">
                  <c:v>4429</c:v>
                </c:pt>
                <c:pt idx="3">
                  <c:v>4337</c:v>
                </c:pt>
                <c:pt idx="4">
                  <c:v>10238</c:v>
                </c:pt>
                <c:pt idx="5">
                  <c:v>6206</c:v>
                </c:pt>
                <c:pt idx="6">
                  <c:v>6664</c:v>
                </c:pt>
                <c:pt idx="7">
                  <c:v>4290</c:v>
                </c:pt>
                <c:pt idx="8">
                  <c:v>3436</c:v>
                </c:pt>
                <c:pt idx="9">
                  <c:v>3592.0960020371786</c:v>
                </c:pt>
                <c:pt idx="10">
                  <c:v>3592.0960020371786</c:v>
                </c:pt>
              </c:numCache>
            </c:numRef>
          </c:val>
          <c:smooth val="0"/>
          <c:extLst>
            <c:ext xmlns:c16="http://schemas.microsoft.com/office/drawing/2014/chart" uri="{C3380CC4-5D6E-409C-BE32-E72D297353CC}">
              <c16:uniqueId val="{00000005-A0CC-4505-B948-B3E1A199D4D9}"/>
            </c:ext>
          </c:extLst>
        </c:ser>
        <c:dLbls>
          <c:showLegendKey val="0"/>
          <c:showVal val="0"/>
          <c:showCatName val="0"/>
          <c:showSerName val="0"/>
          <c:showPercent val="0"/>
          <c:showBubbleSize val="0"/>
        </c:dLbls>
        <c:marker val="1"/>
        <c:smooth val="0"/>
        <c:axId val="187013376"/>
        <c:axId val="187011456"/>
      </c:lineChart>
      <c:valAx>
        <c:axId val="18701145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Noslēgtā līgumu summa (milj.EUR)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13376"/>
        <c:crosses val="max"/>
        <c:crossBetween val="between"/>
      </c:valAx>
      <c:catAx>
        <c:axId val="187013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11456"/>
        <c:crosses val="autoZero"/>
        <c:auto val="1"/>
        <c:lblAlgn val="ctr"/>
        <c:lblOffset val="100"/>
        <c:noMultiLvlLbl val="0"/>
      </c:catAx>
      <c:valAx>
        <c:axId val="18701926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Vidējā līgumu summa (EUR)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21184"/>
        <c:crosses val="autoZero"/>
        <c:crossBetween val="between"/>
      </c:valAx>
      <c:catAx>
        <c:axId val="187021184"/>
        <c:scaling>
          <c:orientation val="minMax"/>
        </c:scaling>
        <c:delete val="1"/>
        <c:axPos val="b"/>
        <c:numFmt formatCode="General" sourceLinked="1"/>
        <c:majorTickMark val="none"/>
        <c:minorTickMark val="none"/>
        <c:tickLblPos val="nextTo"/>
        <c:crossAx val="187019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aseline="0">
                <a:latin typeface="Times New Roman" panose="02020603050405020304" pitchFamily="18" charset="0"/>
              </a:rPr>
              <a:t>Izņēmumu dinamika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7226258072322631E-2"/>
          <c:y val="0.13213359133492769"/>
          <c:w val="0.84997530687150158"/>
          <c:h val="0.51941900069918667"/>
        </c:manualLayout>
      </c:layout>
      <c:barChart>
        <c:barDir val="col"/>
        <c:grouping val="clustered"/>
        <c:varyColors val="0"/>
        <c:ser>
          <c:idx val="2"/>
          <c:order val="2"/>
          <c:tx>
            <c:strRef>
              <c:f>Izņēmumi!$AG$4</c:f>
              <c:strCache>
                <c:ptCount val="1"/>
                <c:pt idx="0">
                  <c:v>Noslēgto līgumu summa (milj.EUR)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Izņēmumi!$AG$5:$AG$13</c:f>
              <c:numCache>
                <c:formatCode>#\ ##0.0</c:formatCode>
                <c:ptCount val="9"/>
                <c:pt idx="0">
                  <c:v>307.912305</c:v>
                </c:pt>
                <c:pt idx="1">
                  <c:v>50.011688999999997</c:v>
                </c:pt>
                <c:pt idx="2">
                  <c:v>268.50295699999998</c:v>
                </c:pt>
                <c:pt idx="3">
                  <c:v>126.51613500000001</c:v>
                </c:pt>
                <c:pt idx="4">
                  <c:v>121.4</c:v>
                </c:pt>
                <c:pt idx="5">
                  <c:v>314.424038</c:v>
                </c:pt>
                <c:pt idx="6">
                  <c:v>210.8</c:v>
                </c:pt>
                <c:pt idx="7">
                  <c:v>306.7</c:v>
                </c:pt>
                <c:pt idx="8" formatCode="General">
                  <c:v>697.5</c:v>
                </c:pt>
              </c:numCache>
            </c:numRef>
          </c:val>
          <c:extLst>
            <c:ext xmlns:c16="http://schemas.microsoft.com/office/drawing/2014/chart" uri="{C3380CC4-5D6E-409C-BE32-E72D297353CC}">
              <c16:uniqueId val="{00000002-01E6-435F-8951-8F60B579F001}"/>
            </c:ext>
          </c:extLst>
        </c:ser>
        <c:dLbls>
          <c:showLegendKey val="0"/>
          <c:showVal val="0"/>
          <c:showCatName val="0"/>
          <c:showSerName val="0"/>
          <c:showPercent val="0"/>
          <c:showBubbleSize val="0"/>
        </c:dLbls>
        <c:gapWidth val="219"/>
        <c:axId val="154482944"/>
        <c:axId val="154481408"/>
      </c:barChart>
      <c:lineChart>
        <c:grouping val="standard"/>
        <c:varyColors val="0"/>
        <c:ser>
          <c:idx val="0"/>
          <c:order val="0"/>
          <c:tx>
            <c:strRef>
              <c:f>Izņēmumi!$AE$4</c:f>
              <c:strCache>
                <c:ptCount val="1"/>
                <c:pt idx="0">
                  <c:v>Pakalpojumu sniedzēju skaits, kurš piemērojis izņēmumus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Izņēmumi!$AE$5:$AE$13</c:f>
              <c:numCache>
                <c:formatCode>General</c:formatCode>
                <c:ptCount val="9"/>
                <c:pt idx="0">
                  <c:v>0</c:v>
                </c:pt>
                <c:pt idx="1">
                  <c:v>0</c:v>
                </c:pt>
                <c:pt idx="2">
                  <c:v>41</c:v>
                </c:pt>
                <c:pt idx="3">
                  <c:v>43</c:v>
                </c:pt>
                <c:pt idx="4">
                  <c:v>48</c:v>
                </c:pt>
                <c:pt idx="5">
                  <c:v>50</c:v>
                </c:pt>
                <c:pt idx="6">
                  <c:v>48</c:v>
                </c:pt>
                <c:pt idx="7">
                  <c:v>57</c:v>
                </c:pt>
                <c:pt idx="8">
                  <c:v>59</c:v>
                </c:pt>
              </c:numCache>
            </c:numRef>
          </c:val>
          <c:smooth val="0"/>
          <c:extLst>
            <c:ext xmlns:c16="http://schemas.microsoft.com/office/drawing/2014/chart" uri="{C3380CC4-5D6E-409C-BE32-E72D297353CC}">
              <c16:uniqueId val="{00000000-01E6-435F-8951-8F60B579F001}"/>
            </c:ext>
          </c:extLst>
        </c:ser>
        <c:ser>
          <c:idx val="1"/>
          <c:order val="1"/>
          <c:tx>
            <c:strRef>
              <c:f>Izņēmumi!$AF$4</c:f>
              <c:strCache>
                <c:ptCount val="1"/>
                <c:pt idx="0">
                  <c:v>Noslēgto līgumu skaits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Izņēmumi!$AF$5:$AF$13</c:f>
              <c:numCache>
                <c:formatCode>General</c:formatCode>
                <c:ptCount val="9"/>
                <c:pt idx="0">
                  <c:v>71</c:v>
                </c:pt>
                <c:pt idx="1">
                  <c:v>81</c:v>
                </c:pt>
                <c:pt idx="2">
                  <c:v>164</c:v>
                </c:pt>
                <c:pt idx="3">
                  <c:v>188</c:v>
                </c:pt>
                <c:pt idx="4">
                  <c:v>246</c:v>
                </c:pt>
                <c:pt idx="5">
                  <c:v>352</c:v>
                </c:pt>
                <c:pt idx="6">
                  <c:v>432</c:v>
                </c:pt>
                <c:pt idx="7">
                  <c:v>335</c:v>
                </c:pt>
                <c:pt idx="8">
                  <c:v>343</c:v>
                </c:pt>
              </c:numCache>
            </c:numRef>
          </c:val>
          <c:smooth val="0"/>
          <c:extLst>
            <c:ext xmlns:c16="http://schemas.microsoft.com/office/drawing/2014/chart" uri="{C3380CC4-5D6E-409C-BE32-E72D297353CC}">
              <c16:uniqueId val="{00000001-01E6-435F-8951-8F60B579F001}"/>
            </c:ext>
          </c:extLst>
        </c:ser>
        <c:ser>
          <c:idx val="3"/>
          <c:order val="3"/>
          <c:tx>
            <c:strRef>
              <c:f>Izņēmumi!$AH$4</c:f>
              <c:strCache>
                <c:ptCount val="1"/>
                <c:pt idx="0">
                  <c:v>Vidējā līguma vērtība, milj.EUR</c:v>
                </c:pt>
              </c:strCache>
            </c:strRef>
          </c:tx>
          <c:spPr>
            <a:ln w="28575" cap="rnd">
              <a:solidFill>
                <a:schemeClr val="accent4"/>
              </a:solidFill>
              <a:round/>
            </a:ln>
            <a:effectLst/>
          </c:spPr>
          <c:marker>
            <c:symbol val="diamond"/>
            <c:size val="5"/>
            <c:spPr>
              <a:solidFill>
                <a:schemeClr val="accent4">
                  <a:lumMod val="75000"/>
                </a:schemeClr>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Izņēmumi!$AD$5:$AD$13</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Izņēmumi!$AH$5:$AH$13</c:f>
              <c:numCache>
                <c:formatCode>#\ ##0.0</c:formatCode>
                <c:ptCount val="9"/>
                <c:pt idx="0">
                  <c:v>4.3367930281690139</c:v>
                </c:pt>
                <c:pt idx="1">
                  <c:v>0.61742825925925926</c:v>
                </c:pt>
                <c:pt idx="2">
                  <c:v>1.6372131524390243</c:v>
                </c:pt>
                <c:pt idx="3">
                  <c:v>0.67295816489361704</c:v>
                </c:pt>
                <c:pt idx="4">
                  <c:v>0.49349593495934962</c:v>
                </c:pt>
                <c:pt idx="5" formatCode="0.0">
                  <c:v>0.8932501079545454</c:v>
                </c:pt>
                <c:pt idx="6">
                  <c:v>0.5</c:v>
                </c:pt>
                <c:pt idx="7">
                  <c:v>0.9</c:v>
                </c:pt>
                <c:pt idx="8" formatCode="0.0">
                  <c:v>2</c:v>
                </c:pt>
              </c:numCache>
            </c:numRef>
          </c:val>
          <c:smooth val="0"/>
          <c:extLst>
            <c:ext xmlns:c16="http://schemas.microsoft.com/office/drawing/2014/chart" uri="{C3380CC4-5D6E-409C-BE32-E72D297353CC}">
              <c16:uniqueId val="{00000003-01E6-435F-8951-8F60B579F001}"/>
            </c:ext>
          </c:extLst>
        </c:ser>
        <c:dLbls>
          <c:showLegendKey val="0"/>
          <c:showVal val="0"/>
          <c:showCatName val="0"/>
          <c:showSerName val="0"/>
          <c:showPercent val="0"/>
          <c:showBubbleSize val="0"/>
        </c:dLbls>
        <c:marker val="1"/>
        <c:smooth val="0"/>
        <c:axId val="154469888"/>
        <c:axId val="154471424"/>
      </c:lineChart>
      <c:catAx>
        <c:axId val="1544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71424"/>
        <c:crosses val="autoZero"/>
        <c:auto val="1"/>
        <c:lblAlgn val="ctr"/>
        <c:lblOffset val="100"/>
        <c:noMultiLvlLbl val="0"/>
      </c:catAx>
      <c:valAx>
        <c:axId val="154471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69888"/>
        <c:crosses val="autoZero"/>
        <c:crossBetween val="between"/>
      </c:valAx>
      <c:valAx>
        <c:axId val="154481408"/>
        <c:scaling>
          <c:orientation val="minMax"/>
        </c:scaling>
        <c:delete val="0"/>
        <c:axPos val="r"/>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82944"/>
        <c:crosses val="max"/>
        <c:crossBetween val="between"/>
      </c:valAx>
      <c:catAx>
        <c:axId val="154482944"/>
        <c:scaling>
          <c:orientation val="minMax"/>
        </c:scaling>
        <c:delete val="1"/>
        <c:axPos val="b"/>
        <c:numFmt formatCode="General" sourceLinked="1"/>
        <c:majorTickMark val="out"/>
        <c:minorTickMark val="none"/>
        <c:tickLblPos val="nextTo"/>
        <c:crossAx val="154481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Izņēmumu noslēgto līgumu summu </a:t>
            </a:r>
            <a:r>
              <a:rPr lang="en-US"/>
              <a:t>(%)</a:t>
            </a:r>
            <a:r>
              <a:rPr lang="lv-LV"/>
              <a:t> īpatsvars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0986238637718655"/>
          <c:y val="0.17382465681339671"/>
          <c:w val="0.33325690866558877"/>
          <c:h val="0.59253405046860153"/>
        </c:manualLayout>
      </c:layout>
      <c:pieChart>
        <c:varyColors val="1"/>
        <c:ser>
          <c:idx val="0"/>
          <c:order val="0"/>
          <c:tx>
            <c:strRef>
              <c:f>Izņēmumi!$Y$46</c:f>
              <c:strCache>
                <c:ptCount val="1"/>
                <c:pt idx="0">
                  <c:v>Īpatsvars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52E-4138-9D1B-1BDE81C61E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52E-4138-9D1B-1BDE81C61E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952E-4138-9D1B-1BDE81C61E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952E-4138-9D1B-1BDE81C61E1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952E-4138-9D1B-1BDE81C61E1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952E-4138-9D1B-1BDE81C61E1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952E-4138-9D1B-1BDE81C61E1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952E-4138-9D1B-1BDE81C61E18}"/>
              </c:ext>
            </c:extLst>
          </c:dPt>
          <c:dLbls>
            <c:dLbl>
              <c:idx val="0"/>
              <c:layout>
                <c:manualLayout>
                  <c:x val="3.9741846596796276E-2"/>
                  <c:y val="-2.120916639800442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2E-4138-9D1B-1BDE81C61E18}"/>
                </c:ext>
              </c:extLst>
            </c:dLbl>
            <c:dLbl>
              <c:idx val="1"/>
              <c:layout>
                <c:manualLayout>
                  <c:x val="6.9402801539693387E-2"/>
                  <c:y val="-8.114634742629103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2E-4138-9D1B-1BDE81C61E18}"/>
                </c:ext>
              </c:extLst>
            </c:dLbl>
            <c:dLbl>
              <c:idx val="2"/>
              <c:layout>
                <c:manualLayout>
                  <c:x val="1.0526504608522254E-2"/>
                  <c:y val="1.1009976167634888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2E-4138-9D1B-1BDE81C61E18}"/>
                </c:ext>
              </c:extLst>
            </c:dLbl>
            <c:dLbl>
              <c:idx val="3"/>
              <c:layout>
                <c:manualLayout>
                  <c:x val="-1.760139700920068E-2"/>
                  <c:y val="-4.7969619241146613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2E-4138-9D1B-1BDE81C61E18}"/>
                </c:ext>
              </c:extLst>
            </c:dLbl>
            <c:dLbl>
              <c:idx val="4"/>
              <c:layout>
                <c:manualLayout>
                  <c:x val="-9.3835199678504108E-3"/>
                  <c:y val="5.833113604321782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2E-4138-9D1B-1BDE81C61E18}"/>
                </c:ext>
              </c:extLst>
            </c:dLbl>
            <c:dLbl>
              <c:idx val="5"/>
              <c:layout>
                <c:manualLayout>
                  <c:x val="-2.3579093388485281E-2"/>
                  <c:y val="-2.967612037799756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2E-4138-9D1B-1BDE81C61E18}"/>
                </c:ext>
              </c:extLst>
            </c:dLbl>
            <c:dLbl>
              <c:idx val="6"/>
              <c:layout>
                <c:manualLayout>
                  <c:x val="-5.4649739878158216E-2"/>
                  <c:y val="1.55966193162409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E-4138-9D1B-1BDE81C61E18}"/>
                </c:ext>
              </c:extLst>
            </c:dLbl>
            <c:dLbl>
              <c:idx val="7"/>
              <c:layout>
                <c:manualLayout>
                  <c:x val="-8.8025866950860315E-3"/>
                  <c:y val="-2.64064397632911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2E-4138-9D1B-1BDE81C61E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Izņēmumi!$X$47:$X$54</c:f>
              <c:strCache>
                <c:ptCount val="8"/>
                <c:pt idx="0">
                  <c:v>10.panta (1)daļas 1.punkts</c:v>
                </c:pt>
                <c:pt idx="1">
                  <c:v>10.panta (1)daļas 3.punkts</c:v>
                </c:pt>
                <c:pt idx="2">
                  <c:v>10.panta (1)daļas 10.punkts</c:v>
                </c:pt>
                <c:pt idx="3">
                  <c:v>10.panta (1)daļas 12.punkts</c:v>
                </c:pt>
                <c:pt idx="4">
                  <c:v>10.panta (1)daļas 15.punkts</c:v>
                </c:pt>
                <c:pt idx="5">
                  <c:v>10.panta (1)daļas 16.punkts</c:v>
                </c:pt>
                <c:pt idx="6">
                  <c:v>10.panta (1)daļas 17.punkts</c:v>
                </c:pt>
                <c:pt idx="7">
                  <c:v>12.pants</c:v>
                </c:pt>
              </c:strCache>
            </c:strRef>
          </c:cat>
          <c:val>
            <c:numRef>
              <c:f>Izņēmumi!$Y$47:$Y$54</c:f>
              <c:numCache>
                <c:formatCode>0.00%</c:formatCode>
                <c:ptCount val="8"/>
                <c:pt idx="0" formatCode="0.0%">
                  <c:v>7.8329407628608078E-4</c:v>
                </c:pt>
                <c:pt idx="1">
                  <c:v>5.436823357129561E-2</c:v>
                </c:pt>
                <c:pt idx="2">
                  <c:v>0.64445924096127893</c:v>
                </c:pt>
                <c:pt idx="3">
                  <c:v>2.571586758554184E-4</c:v>
                </c:pt>
                <c:pt idx="4">
                  <c:v>1.8850963205447141E-6</c:v>
                </c:pt>
                <c:pt idx="5">
                  <c:v>0.26632709912961922</c:v>
                </c:pt>
                <c:pt idx="6">
                  <c:v>2.0656289130666357E-2</c:v>
                </c:pt>
                <c:pt idx="7">
                  <c:v>1.3146799358677904E-2</c:v>
                </c:pt>
              </c:numCache>
            </c:numRef>
          </c:val>
          <c:extLst>
            <c:ext xmlns:c16="http://schemas.microsoft.com/office/drawing/2014/chart" uri="{C3380CC4-5D6E-409C-BE32-E72D297353CC}">
              <c16:uniqueId val="{00000000-952E-4138-9D1B-1BDE81C61E1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3301637737230717E-2"/>
          <c:y val="0.80997740978736077"/>
          <c:w val="0.93323188540872615"/>
          <c:h val="0.168510790623565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300" b="1">
                <a:latin typeface="Times New Roman" panose="02020603050405020304" pitchFamily="18" charset="0"/>
                <a:cs typeface="Times New Roman" panose="02020603050405020304" pitchFamily="18" charset="0"/>
              </a:rPr>
              <a:t>Izņēmumu</a:t>
            </a:r>
            <a:r>
              <a:rPr lang="lv-LV" sz="1300" b="1" baseline="0">
                <a:latin typeface="Times New Roman" panose="02020603050405020304" pitchFamily="18" charset="0"/>
                <a:cs typeface="Times New Roman" panose="02020603050405020304" pitchFamily="18" charset="0"/>
              </a:rPr>
              <a:t> noslēgto līgumu skaita (%) īpatsvars</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3094468703158458"/>
          <c:y val="0.17058679695504619"/>
          <c:w val="0.36039871065047152"/>
          <c:h val="0.58252385323495148"/>
        </c:manualLayout>
      </c:layout>
      <c:pieChart>
        <c:varyColors val="1"/>
        <c:ser>
          <c:idx val="0"/>
          <c:order val="0"/>
          <c:tx>
            <c:strRef>
              <c:f>Izņēmumi!$AB$46</c:f>
              <c:strCache>
                <c:ptCount val="1"/>
                <c:pt idx="0">
                  <c:v>Īpatsvars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B207-43BE-8C7A-972CCF1626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33-4A3C-B2BC-D9566ABA98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207-43BE-8C7A-972CCF1626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33-4A3C-B2BC-D9566ABA98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B207-43BE-8C7A-972CCF1626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207-43BE-8C7A-972CCF1626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B207-43BE-8C7A-972CCF1626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B207-43BE-8C7A-972CCF16268A}"/>
              </c:ext>
            </c:extLst>
          </c:dPt>
          <c:dLbls>
            <c:dLbl>
              <c:idx val="0"/>
              <c:layout>
                <c:manualLayout>
                  <c:x val="-9.1949252263969522E-2"/>
                  <c:y val="3.915402569080472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07-43BE-8C7A-972CCF16268A}"/>
                </c:ext>
              </c:extLst>
            </c:dLbl>
            <c:dLbl>
              <c:idx val="2"/>
              <c:layout>
                <c:manualLayout>
                  <c:x val="-8.9074803149606294E-3"/>
                  <c:y val="-2.549431321084864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07-43BE-8C7A-972CCF16268A}"/>
                </c:ext>
              </c:extLst>
            </c:dLbl>
            <c:dLbl>
              <c:idx val="5"/>
              <c:layout>
                <c:manualLayout>
                  <c:x val="2.5103513173853519E-2"/>
                  <c:y val="-6.502410569516195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07-43BE-8C7A-972CCF16268A}"/>
                </c:ext>
              </c:extLst>
            </c:dLbl>
            <c:dLbl>
              <c:idx val="6"/>
              <c:layout>
                <c:manualLayout>
                  <c:x val="-5.0341633399537478E-3"/>
                  <c:y val="5.550039883039993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07-43BE-8C7A-972CCF16268A}"/>
                </c:ext>
              </c:extLst>
            </c:dLbl>
            <c:dLbl>
              <c:idx val="7"/>
              <c:layout>
                <c:manualLayout>
                  <c:x val="-5.3203130114124711E-2"/>
                  <c:y val="2.703054598349988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3BE-8C7A-972CCF1626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Izņēmumi!$AA$47:$AA$54</c:f>
              <c:strCache>
                <c:ptCount val="8"/>
                <c:pt idx="0">
                  <c:v>10.panta (1)daļas 1.punkts</c:v>
                </c:pt>
                <c:pt idx="1">
                  <c:v>10.panta (1)daļas 3.punkts</c:v>
                </c:pt>
                <c:pt idx="2">
                  <c:v>10.panta (1)daļas 10.punkts</c:v>
                </c:pt>
                <c:pt idx="3">
                  <c:v>10.panta (1)daļas 12.punkts</c:v>
                </c:pt>
                <c:pt idx="4">
                  <c:v>10.panta (1)daļas 15.punkts</c:v>
                </c:pt>
                <c:pt idx="5">
                  <c:v>10.panta (1)daļas 16.punkts</c:v>
                </c:pt>
                <c:pt idx="6">
                  <c:v>10.panta (1)daļas 17.punkts</c:v>
                </c:pt>
                <c:pt idx="7">
                  <c:v>12.pants</c:v>
                </c:pt>
              </c:strCache>
            </c:strRef>
          </c:cat>
          <c:val>
            <c:numRef>
              <c:f>Izņēmumi!$AB$47:$AB$54</c:f>
              <c:numCache>
                <c:formatCode>0.0%</c:formatCode>
                <c:ptCount val="8"/>
                <c:pt idx="0">
                  <c:v>2.9154518950437317E-3</c:v>
                </c:pt>
                <c:pt idx="1">
                  <c:v>3.2069970845481049E-2</c:v>
                </c:pt>
                <c:pt idx="2">
                  <c:v>1.1661807580174927E-2</c:v>
                </c:pt>
                <c:pt idx="3">
                  <c:v>2.9154518950437317E-3</c:v>
                </c:pt>
                <c:pt idx="4">
                  <c:v>2.9154518950437317E-3</c:v>
                </c:pt>
                <c:pt idx="5">
                  <c:v>0.45772594752186591</c:v>
                </c:pt>
                <c:pt idx="6">
                  <c:v>0.3498542274052478</c:v>
                </c:pt>
                <c:pt idx="7">
                  <c:v>0.13994169096209913</c:v>
                </c:pt>
              </c:numCache>
            </c:numRef>
          </c:val>
          <c:extLst>
            <c:ext xmlns:c16="http://schemas.microsoft.com/office/drawing/2014/chart" uri="{C3380CC4-5D6E-409C-BE32-E72D297353CC}">
              <c16:uniqueId val="{00000000-B207-43BE-8C7A-972CCF16268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3.1049125957978371E-2"/>
          <c:y val="0.7406167063984197"/>
          <c:w val="0.94013039860710657"/>
          <c:h val="0.237768160966360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3" name="Picture 1">
          <a:extLst>
            <a:ext uri="{FF2B5EF4-FFF2-40B4-BE49-F238E27FC236}">
              <a16:creationId xmlns:a16="http://schemas.microsoft.com/office/drawing/2014/main" id="{219DB402-08C5-4253-B0C1-B96D7F0DC9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372100" cy="2412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66675</xdr:colOff>
      <xdr:row>2</xdr:row>
      <xdr:rowOff>42862</xdr:rowOff>
    </xdr:from>
    <xdr:to>
      <xdr:col>29</xdr:col>
      <xdr:colOff>200025</xdr:colOff>
      <xdr:row>6</xdr:row>
      <xdr:rowOff>2076450</xdr:rowOff>
    </xdr:to>
    <xdr:graphicFrame macro="">
      <xdr:nvGraphicFramePr>
        <xdr:cNvPr id="2" name="Diagramma 1">
          <a:extLst>
            <a:ext uri="{FF2B5EF4-FFF2-40B4-BE49-F238E27FC236}">
              <a16:creationId xmlns:a16="http://schemas.microsoft.com/office/drawing/2014/main" id="{47DDBAF0-37F2-4B36-937E-B79DE9EDE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223837</xdr:colOff>
      <xdr:row>9</xdr:row>
      <xdr:rowOff>142875</xdr:rowOff>
    </xdr:from>
    <xdr:to>
      <xdr:col>20</xdr:col>
      <xdr:colOff>19050</xdr:colOff>
      <xdr:row>20</xdr:row>
      <xdr:rowOff>14287</xdr:rowOff>
    </xdr:to>
    <xdr:graphicFrame macro="">
      <xdr:nvGraphicFramePr>
        <xdr:cNvPr id="4" name="Diagramma 3">
          <a:extLst>
            <a:ext uri="{FF2B5EF4-FFF2-40B4-BE49-F238E27FC236}">
              <a16:creationId xmlns:a16="http://schemas.microsoft.com/office/drawing/2014/main" id="{6FA2F6A5-2494-49E5-A6B1-F4CD2631D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652462</xdr:colOff>
      <xdr:row>23</xdr:row>
      <xdr:rowOff>33337</xdr:rowOff>
    </xdr:from>
    <xdr:to>
      <xdr:col>19</xdr:col>
      <xdr:colOff>323850</xdr:colOff>
      <xdr:row>33</xdr:row>
      <xdr:rowOff>109537</xdr:rowOff>
    </xdr:to>
    <xdr:graphicFrame macro="">
      <xdr:nvGraphicFramePr>
        <xdr:cNvPr id="7" name="Diagramma 6">
          <a:extLst>
            <a:ext uri="{FF2B5EF4-FFF2-40B4-BE49-F238E27FC236}">
              <a16:creationId xmlns:a16="http://schemas.microsoft.com/office/drawing/2014/main" id="{77785195-193D-418C-8D7A-03C198CDA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242886</xdr:colOff>
      <xdr:row>34</xdr:row>
      <xdr:rowOff>176210</xdr:rowOff>
    </xdr:from>
    <xdr:to>
      <xdr:col>24</xdr:col>
      <xdr:colOff>476249</xdr:colOff>
      <xdr:row>61</xdr:row>
      <xdr:rowOff>152399</xdr:rowOff>
    </xdr:to>
    <xdr:graphicFrame macro="">
      <xdr:nvGraphicFramePr>
        <xdr:cNvPr id="8" name="Diagramma 7">
          <a:extLst>
            <a:ext uri="{FF2B5EF4-FFF2-40B4-BE49-F238E27FC236}">
              <a16:creationId xmlns:a16="http://schemas.microsoft.com/office/drawing/2014/main" id="{2D429BAE-E779-4204-B77E-02995E373D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61</xdr:row>
      <xdr:rowOff>52386</xdr:rowOff>
    </xdr:from>
    <xdr:to>
      <xdr:col>14</xdr:col>
      <xdr:colOff>600075</xdr:colOff>
      <xdr:row>83</xdr:row>
      <xdr:rowOff>57149</xdr:rowOff>
    </xdr:to>
    <xdr:graphicFrame macro="">
      <xdr:nvGraphicFramePr>
        <xdr:cNvPr id="9" name="Diagramma 8">
          <a:extLst>
            <a:ext uri="{FF2B5EF4-FFF2-40B4-BE49-F238E27FC236}">
              <a16:creationId xmlns:a16="http://schemas.microsoft.com/office/drawing/2014/main" id="{55B5E7D8-8641-441B-B545-5C3D50877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796395</xdr:colOff>
      <xdr:row>14</xdr:row>
      <xdr:rowOff>139170</xdr:rowOff>
    </xdr:from>
    <xdr:to>
      <xdr:col>20</xdr:col>
      <xdr:colOff>225953</xdr:colOff>
      <xdr:row>26</xdr:row>
      <xdr:rowOff>179916</xdr:rowOff>
    </xdr:to>
    <xdr:graphicFrame macro="">
      <xdr:nvGraphicFramePr>
        <xdr:cNvPr id="9" name="Diagramma 8">
          <a:extLst>
            <a:ext uri="{FF2B5EF4-FFF2-40B4-BE49-F238E27FC236}">
              <a16:creationId xmlns:a16="http://schemas.microsoft.com/office/drawing/2014/main" id="{4071EF77-4D70-4BB5-AD32-2E08B5F88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723900</xdr:colOff>
      <xdr:row>27</xdr:row>
      <xdr:rowOff>142875</xdr:rowOff>
    </xdr:from>
    <xdr:to>
      <xdr:col>21</xdr:col>
      <xdr:colOff>68791</xdr:colOff>
      <xdr:row>42</xdr:row>
      <xdr:rowOff>75142</xdr:rowOff>
    </xdr:to>
    <xdr:graphicFrame macro="">
      <xdr:nvGraphicFramePr>
        <xdr:cNvPr id="5" name="Diagramma 4">
          <a:extLst>
            <a:ext uri="{FF2B5EF4-FFF2-40B4-BE49-F238E27FC236}">
              <a16:creationId xmlns:a16="http://schemas.microsoft.com/office/drawing/2014/main" id="{FB6E96D7-48C8-4A24-94F4-6D977156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521758</xdr:colOff>
      <xdr:row>27</xdr:row>
      <xdr:rowOff>160867</xdr:rowOff>
    </xdr:from>
    <xdr:to>
      <xdr:col>29</xdr:col>
      <xdr:colOff>152400</xdr:colOff>
      <xdr:row>42</xdr:row>
      <xdr:rowOff>76200</xdr:rowOff>
    </xdr:to>
    <xdr:graphicFrame macro="">
      <xdr:nvGraphicFramePr>
        <xdr:cNvPr id="7" name="Diagramma 6">
          <a:extLst>
            <a:ext uri="{FF2B5EF4-FFF2-40B4-BE49-F238E27FC236}">
              <a16:creationId xmlns:a16="http://schemas.microsoft.com/office/drawing/2014/main" id="{30D9AD70-0339-4C99-8A83-3D89B8A86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nate.Kundzina\Documents\2018.gads\P&#257;rskati\SPSIL\SPSIL_kopsavilkum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IL_2017_gads"/>
      <sheetName val="Satura_rādītājs_metodoloģija"/>
      <sheetName val="I_Kopā_2017"/>
      <sheetName val="II_Dinamika_sps_skaits_kopā_sum"/>
      <sheetName val="II_Kopējā_dinamika"/>
      <sheetName val="III_Virs_ES_Tab_2012_2017"/>
      <sheetName val="III_Virs_ES_iep_veidi_Tab_Din"/>
      <sheetName val="III_Virs_ES_procedūras_Tab"/>
      <sheetName val="III_Virs_ES_līgumu_vis.vien_Din"/>
      <sheetName val="III_Virs_ES_CPV_kodu_sadalījums"/>
      <sheetName val="III_Virs_ES_ārvalstnieki_Tab"/>
      <sheetName val="III_Virs_ES_ārvalstnieki_Din"/>
      <sheetName val="IV_Zem_Tab"/>
      <sheetName val="IV_Zem_Din"/>
      <sheetName val="V_Izņēmumi_Tab"/>
      <sheetName val="V_Izņēmumi_Din"/>
      <sheetName val="Duālo_pasūtītāju_saraksts"/>
      <sheetName val="Virs_ES_saraksts"/>
      <sheetName val="Secinājumi"/>
    </sheetNames>
    <sheetDataSet>
      <sheetData sheetId="0"/>
      <sheetData sheetId="1"/>
      <sheetData sheetId="2"/>
      <sheetData sheetId="3">
        <row r="17">
          <cell r="G17">
            <v>235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I47"/>
  <sheetViews>
    <sheetView tabSelected="1" workbookViewId="0">
      <selection activeCell="P26" sqref="P26"/>
    </sheetView>
  </sheetViews>
  <sheetFormatPr defaultRowHeight="15" x14ac:dyDescent="0.25"/>
  <sheetData>
    <row r="16" spans="1:9" ht="34.5" customHeight="1" x14ac:dyDescent="0.25">
      <c r="A16" s="147" t="s">
        <v>249</v>
      </c>
      <c r="B16" s="147"/>
      <c r="C16" s="147"/>
      <c r="D16" s="147"/>
      <c r="E16" s="147"/>
      <c r="F16" s="147"/>
      <c r="G16" s="147"/>
      <c r="H16" s="147"/>
      <c r="I16" s="147"/>
    </row>
    <row r="47" spans="5:5" x14ac:dyDescent="0.25">
      <c r="E47" s="33" t="s">
        <v>250</v>
      </c>
    </row>
  </sheetData>
  <customSheetViews>
    <customSheetView guid="{C520D7F7-BD71-4ED9-BD7D-7AD450B86C47}">
      <selection activeCell="G18" sqref="G18"/>
      <pageMargins left="0.7" right="0.7" top="0.75" bottom="0.75" header="0.3" footer="0.3"/>
    </customSheetView>
  </customSheetViews>
  <mergeCells count="1">
    <mergeCell ref="A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workbookViewId="0">
      <selection activeCell="O13" sqref="O13"/>
    </sheetView>
  </sheetViews>
  <sheetFormatPr defaultRowHeight="15" x14ac:dyDescent="0.25"/>
  <cols>
    <col min="1" max="1" width="4.140625" customWidth="1"/>
  </cols>
  <sheetData>
    <row r="1" spans="1:10" ht="32.25" customHeight="1" x14ac:dyDescent="0.25">
      <c r="A1" s="151" t="s">
        <v>284</v>
      </c>
      <c r="B1" s="151"/>
      <c r="C1" s="151"/>
      <c r="D1" s="151"/>
      <c r="E1" s="151"/>
      <c r="F1" s="151"/>
      <c r="G1" s="151"/>
      <c r="H1" s="151"/>
      <c r="I1" s="151"/>
      <c r="J1" s="151"/>
    </row>
    <row r="3" spans="1:10" x14ac:dyDescent="0.25">
      <c r="A3" s="33" t="s">
        <v>72</v>
      </c>
    </row>
    <row r="4" spans="1:10" ht="17.25" customHeight="1" x14ac:dyDescent="0.25"/>
    <row r="5" spans="1:10" x14ac:dyDescent="0.25">
      <c r="A5" s="88" t="s">
        <v>73</v>
      </c>
      <c r="B5" s="88" t="s">
        <v>77</v>
      </c>
      <c r="C5" s="88"/>
      <c r="D5" s="88"/>
      <c r="E5" s="88"/>
      <c r="F5" s="88"/>
      <c r="G5" s="88"/>
      <c r="H5" s="88"/>
    </row>
    <row r="6" spans="1:10" x14ac:dyDescent="0.25">
      <c r="A6" s="88" t="s">
        <v>74</v>
      </c>
      <c r="B6" s="88" t="s">
        <v>30</v>
      </c>
      <c r="C6" s="88"/>
      <c r="D6" s="88"/>
      <c r="E6" s="88"/>
      <c r="F6" s="88"/>
      <c r="G6" s="88"/>
      <c r="H6" s="88"/>
    </row>
    <row r="7" spans="1:10" x14ac:dyDescent="0.25">
      <c r="A7" t="s">
        <v>75</v>
      </c>
      <c r="B7" t="s">
        <v>236</v>
      </c>
    </row>
    <row r="8" spans="1:10" x14ac:dyDescent="0.25">
      <c r="A8" t="s">
        <v>76</v>
      </c>
      <c r="B8" t="s">
        <v>78</v>
      </c>
    </row>
    <row r="10" spans="1:10" x14ac:dyDescent="0.25">
      <c r="A10" s="33" t="s">
        <v>79</v>
      </c>
    </row>
    <row r="12" spans="1:10" ht="169.5" customHeight="1" x14ac:dyDescent="0.25">
      <c r="A12" s="150" t="s">
        <v>80</v>
      </c>
      <c r="B12" s="150"/>
      <c r="C12" s="150" t="s">
        <v>251</v>
      </c>
      <c r="D12" s="150"/>
      <c r="E12" s="150"/>
      <c r="F12" s="150"/>
      <c r="G12" s="150"/>
      <c r="H12" s="150"/>
      <c r="I12" s="150"/>
      <c r="J12" s="150"/>
    </row>
    <row r="13" spans="1:10" ht="112.5" customHeight="1" x14ac:dyDescent="0.25">
      <c r="A13" s="150" t="s">
        <v>81</v>
      </c>
      <c r="B13" s="150"/>
      <c r="C13" s="150" t="s">
        <v>252</v>
      </c>
      <c r="D13" s="150"/>
      <c r="E13" s="150"/>
      <c r="F13" s="150"/>
      <c r="G13" s="150"/>
      <c r="H13" s="150"/>
      <c r="I13" s="150"/>
      <c r="J13" s="150"/>
    </row>
    <row r="14" spans="1:10" ht="62.25" customHeight="1" x14ac:dyDescent="0.25">
      <c r="A14" s="150" t="s">
        <v>82</v>
      </c>
      <c r="B14" s="150"/>
      <c r="C14" s="150" t="s">
        <v>253</v>
      </c>
      <c r="D14" s="150"/>
      <c r="E14" s="150"/>
      <c r="F14" s="150"/>
      <c r="G14" s="150"/>
      <c r="H14" s="150"/>
      <c r="I14" s="150"/>
      <c r="J14" s="150"/>
    </row>
    <row r="15" spans="1:10" ht="33.75" customHeight="1" x14ac:dyDescent="0.25">
      <c r="A15" s="149" t="s">
        <v>83</v>
      </c>
      <c r="B15" s="149"/>
      <c r="C15" s="150" t="s">
        <v>84</v>
      </c>
      <c r="D15" s="150"/>
      <c r="E15" s="150"/>
      <c r="F15" s="150"/>
      <c r="G15" s="150"/>
      <c r="H15" s="150"/>
      <c r="I15" s="150"/>
      <c r="J15" s="150"/>
    </row>
    <row r="16" spans="1:10" ht="136.5" customHeight="1" x14ac:dyDescent="0.25">
      <c r="A16" s="150" t="s">
        <v>85</v>
      </c>
      <c r="B16" s="150"/>
      <c r="C16" s="150" t="s">
        <v>254</v>
      </c>
      <c r="D16" s="150"/>
      <c r="E16" s="150"/>
      <c r="F16" s="150"/>
      <c r="G16" s="150"/>
      <c r="H16" s="150"/>
      <c r="I16" s="150"/>
      <c r="J16" s="150"/>
    </row>
    <row r="18" spans="1:10" x14ac:dyDescent="0.25">
      <c r="A18" s="33" t="s">
        <v>86</v>
      </c>
    </row>
    <row r="19" spans="1:10" x14ac:dyDescent="0.25">
      <c r="A19" t="s">
        <v>87</v>
      </c>
    </row>
    <row r="20" spans="1:10" x14ac:dyDescent="0.25">
      <c r="A20" t="s">
        <v>88</v>
      </c>
    </row>
    <row r="21" spans="1:10" x14ac:dyDescent="0.25">
      <c r="A21" t="s">
        <v>89</v>
      </c>
    </row>
    <row r="22" spans="1:10" x14ac:dyDescent="0.25">
      <c r="A22" t="s">
        <v>90</v>
      </c>
    </row>
    <row r="23" spans="1:10" x14ac:dyDescent="0.25">
      <c r="A23" t="s">
        <v>91</v>
      </c>
    </row>
    <row r="24" spans="1:10" s="93" customFormat="1" x14ac:dyDescent="0.25">
      <c r="A24" s="93" t="s">
        <v>240</v>
      </c>
    </row>
    <row r="25" spans="1:10" s="93" customFormat="1" x14ac:dyDescent="0.25">
      <c r="A25" s="93" t="s">
        <v>241</v>
      </c>
    </row>
    <row r="26" spans="1:10" s="93" customFormat="1" x14ac:dyDescent="0.25">
      <c r="A26" s="93" t="s">
        <v>242</v>
      </c>
    </row>
    <row r="27" spans="1:10" s="93" customFormat="1" x14ac:dyDescent="0.25">
      <c r="A27" s="93" t="s">
        <v>239</v>
      </c>
    </row>
    <row r="28" spans="1:10" s="93" customFormat="1" x14ac:dyDescent="0.25">
      <c r="A28" s="93" t="s">
        <v>243</v>
      </c>
    </row>
    <row r="29" spans="1:10" s="93" customFormat="1" x14ac:dyDescent="0.25">
      <c r="A29" s="93" t="s">
        <v>244</v>
      </c>
    </row>
    <row r="30" spans="1:10" ht="45.75" customHeight="1" x14ac:dyDescent="0.25">
      <c r="A30" s="148" t="s">
        <v>237</v>
      </c>
      <c r="B30" s="148"/>
      <c r="C30" s="148"/>
      <c r="D30" s="148"/>
      <c r="E30" s="148"/>
      <c r="F30" s="148"/>
      <c r="G30" s="148"/>
      <c r="H30" s="148"/>
      <c r="I30" s="148"/>
      <c r="J30" s="148"/>
    </row>
    <row r="31" spans="1:10" ht="30.75" customHeight="1" x14ac:dyDescent="0.25">
      <c r="A31" s="148" t="s">
        <v>92</v>
      </c>
      <c r="B31" s="148"/>
      <c r="C31" s="148"/>
      <c r="D31" s="148"/>
      <c r="E31" s="148"/>
      <c r="F31" s="148"/>
      <c r="G31" s="148"/>
      <c r="H31" s="148"/>
      <c r="I31" s="148"/>
      <c r="J31" s="148"/>
    </row>
  </sheetData>
  <customSheetViews>
    <customSheetView guid="{C520D7F7-BD71-4ED9-BD7D-7AD450B86C47}" topLeftCell="A6">
      <selection activeCell="C12" sqref="C12:J12"/>
      <pageMargins left="0.7" right="0.7" top="0.75" bottom="0.75" header="0.3" footer="0.3"/>
    </customSheetView>
  </customSheetViews>
  <mergeCells count="13">
    <mergeCell ref="A14:B14"/>
    <mergeCell ref="C14:J14"/>
    <mergeCell ref="A1:J1"/>
    <mergeCell ref="A12:B12"/>
    <mergeCell ref="C12:J12"/>
    <mergeCell ref="A13:B13"/>
    <mergeCell ref="C13:J13"/>
    <mergeCell ref="A31:J31"/>
    <mergeCell ref="A15:B15"/>
    <mergeCell ref="C15:J15"/>
    <mergeCell ref="A16:B16"/>
    <mergeCell ref="C16:J16"/>
    <mergeCell ref="A30:J30"/>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0"/>
  <sheetViews>
    <sheetView workbookViewId="0">
      <selection activeCell="T71" sqref="T71"/>
    </sheetView>
  </sheetViews>
  <sheetFormatPr defaultRowHeight="15" x14ac:dyDescent="0.25"/>
  <cols>
    <col min="1" max="1" width="16.42578125" customWidth="1"/>
    <col min="2" max="2" width="12.140625" bestFit="1" customWidth="1"/>
    <col min="3" max="4" width="10.85546875" bestFit="1" customWidth="1"/>
    <col min="5" max="5" width="9.85546875" customWidth="1"/>
    <col min="6" max="6" width="10.85546875" bestFit="1" customWidth="1"/>
    <col min="7" max="7" width="10.140625" customWidth="1"/>
    <col min="8" max="8" width="10.85546875" bestFit="1" customWidth="1"/>
    <col min="9" max="9" width="9.85546875" customWidth="1"/>
    <col min="10" max="10" width="9.7109375" customWidth="1"/>
    <col min="11" max="12" width="8.42578125" bestFit="1" customWidth="1"/>
    <col min="13" max="13" width="9.5703125" customWidth="1"/>
    <col min="14" max="14" width="10.140625" customWidth="1"/>
    <col min="15" max="15" width="9.42578125" customWidth="1"/>
    <col min="16" max="16" width="9.85546875" customWidth="1"/>
    <col min="17" max="17" width="10" customWidth="1"/>
    <col min="18" max="18" width="9.5703125" customWidth="1"/>
    <col min="21" max="21" width="10.85546875" bestFit="1" customWidth="1"/>
    <col min="24" max="24" width="10.85546875" bestFit="1" customWidth="1"/>
  </cols>
  <sheetData>
    <row r="1" spans="1:19" ht="45" customHeight="1" x14ac:dyDescent="0.25">
      <c r="A1" s="155" t="s">
        <v>255</v>
      </c>
      <c r="B1" s="156"/>
      <c r="C1" s="156"/>
      <c r="D1" s="156"/>
      <c r="E1" s="156"/>
      <c r="H1" s="157" t="s">
        <v>256</v>
      </c>
      <c r="I1" s="157"/>
      <c r="J1" s="157"/>
      <c r="K1" s="157"/>
      <c r="L1" s="157"/>
      <c r="M1" s="157"/>
      <c r="N1" s="157"/>
      <c r="O1" s="157"/>
      <c r="P1" s="157"/>
    </row>
    <row r="2" spans="1:19" ht="15" customHeight="1" x14ac:dyDescent="0.25"/>
    <row r="3" spans="1:19" ht="75" x14ac:dyDescent="0.25">
      <c r="A3" s="1" t="s">
        <v>0</v>
      </c>
      <c r="B3" s="1" t="s">
        <v>1</v>
      </c>
      <c r="C3" s="1" t="s">
        <v>2</v>
      </c>
      <c r="D3" s="1" t="s">
        <v>3</v>
      </c>
      <c r="E3" s="1" t="s">
        <v>238</v>
      </c>
      <c r="H3" s="10"/>
      <c r="I3" s="1">
        <v>2010</v>
      </c>
      <c r="J3" s="1">
        <v>2011</v>
      </c>
      <c r="K3" s="1">
        <v>2012</v>
      </c>
      <c r="L3" s="1">
        <v>2013</v>
      </c>
      <c r="M3" s="1">
        <v>2014</v>
      </c>
      <c r="N3" s="1">
        <v>2015</v>
      </c>
      <c r="O3" s="1">
        <v>2016</v>
      </c>
      <c r="P3" s="1">
        <v>2017</v>
      </c>
      <c r="Q3" s="1">
        <v>2018</v>
      </c>
      <c r="R3" s="1">
        <v>2019</v>
      </c>
      <c r="S3" s="1">
        <v>2020</v>
      </c>
    </row>
    <row r="4" spans="1:19" x14ac:dyDescent="0.25">
      <c r="A4" s="2" t="s">
        <v>4</v>
      </c>
      <c r="B4" s="8">
        <v>6052</v>
      </c>
      <c r="C4" s="8">
        <v>177188843</v>
      </c>
      <c r="D4" s="9">
        <f>C4/C7</f>
        <v>0.42275580948926528</v>
      </c>
      <c r="E4" s="8">
        <f>C4/B4</f>
        <v>29277.733476536683</v>
      </c>
      <c r="H4" s="2" t="s">
        <v>4</v>
      </c>
      <c r="I4" s="11">
        <v>0.39</v>
      </c>
      <c r="J4" s="11">
        <v>0.45900000000000002</v>
      </c>
      <c r="K4" s="11">
        <v>0.45400000000000001</v>
      </c>
      <c r="L4" s="11">
        <v>0.46700000000000003</v>
      </c>
      <c r="M4" s="11">
        <v>0.34599999999999997</v>
      </c>
      <c r="N4" s="11">
        <v>0.29399999999999998</v>
      </c>
      <c r="O4" s="11">
        <v>0.20599999999999999</v>
      </c>
      <c r="P4" s="11">
        <v>0.31900000000000001</v>
      </c>
      <c r="Q4" s="11">
        <v>0.35299999999999998</v>
      </c>
      <c r="R4" s="11">
        <v>0.44800000000000001</v>
      </c>
      <c r="S4" s="11">
        <f>D4</f>
        <v>0.42275580948926528</v>
      </c>
    </row>
    <row r="5" spans="1:19" x14ac:dyDescent="0.25">
      <c r="A5" s="2" t="s">
        <v>5</v>
      </c>
      <c r="B5" s="8">
        <v>38117</v>
      </c>
      <c r="C5" s="8">
        <v>114983817</v>
      </c>
      <c r="D5" s="9">
        <f>C5/C7</f>
        <v>0.27434050480255429</v>
      </c>
      <c r="E5" s="8">
        <f>C5/B5</f>
        <v>3016.6019623789912</v>
      </c>
      <c r="H5" s="2" t="s">
        <v>5</v>
      </c>
      <c r="I5" s="11">
        <v>0.30199999999999999</v>
      </c>
      <c r="J5" s="11">
        <v>0.25</v>
      </c>
      <c r="K5" s="11">
        <v>0.27200000000000002</v>
      </c>
      <c r="L5" s="11">
        <v>0.29799999999999999</v>
      </c>
      <c r="M5" s="11">
        <v>0.20799999999999999</v>
      </c>
      <c r="N5" s="11">
        <v>0.20799999999999999</v>
      </c>
      <c r="O5" s="11">
        <v>0.23200000000000001</v>
      </c>
      <c r="P5" s="11">
        <v>0.247</v>
      </c>
      <c r="Q5" s="11">
        <v>0.28499999999999998</v>
      </c>
      <c r="R5" s="11">
        <v>0.21299999999999999</v>
      </c>
      <c r="S5" s="11">
        <f>D5</f>
        <v>0.27434050480255429</v>
      </c>
    </row>
    <row r="6" spans="1:19" x14ac:dyDescent="0.25">
      <c r="A6" s="2" t="s">
        <v>6</v>
      </c>
      <c r="B6" s="8">
        <v>35343</v>
      </c>
      <c r="C6" s="8">
        <v>126955449</v>
      </c>
      <c r="D6" s="9">
        <f>C6/C7</f>
        <v>0.30290368570818044</v>
      </c>
      <c r="E6" s="8">
        <f>C6/B6</f>
        <v>3592.0960020371786</v>
      </c>
      <c r="H6" s="2" t="s">
        <v>6</v>
      </c>
      <c r="I6" s="11">
        <v>0.308</v>
      </c>
      <c r="J6" s="11">
        <v>0.29099999999999998</v>
      </c>
      <c r="K6" s="11">
        <v>0.27400000000000002</v>
      </c>
      <c r="L6" s="11">
        <v>0.23499999999999999</v>
      </c>
      <c r="M6" s="11">
        <v>0.44700000000000001</v>
      </c>
      <c r="N6" s="11">
        <v>0.498</v>
      </c>
      <c r="O6" s="11">
        <v>0.56100000000000005</v>
      </c>
      <c r="P6" s="11">
        <v>0.434</v>
      </c>
      <c r="Q6" s="11">
        <v>0.36199999999999999</v>
      </c>
      <c r="R6" s="11">
        <v>0.34</v>
      </c>
      <c r="S6" s="11">
        <f>D6</f>
        <v>0.30290368570818044</v>
      </c>
    </row>
    <row r="7" spans="1:19" ht="165" x14ac:dyDescent="0.25">
      <c r="A7" s="3" t="s">
        <v>7</v>
      </c>
      <c r="B7" s="4">
        <f>SUM(B4:B6)</f>
        <v>79512</v>
      </c>
      <c r="C7" s="4">
        <f>SUM(C4:C6)</f>
        <v>419128109</v>
      </c>
      <c r="D7" s="5">
        <f>SUM(D4:D6)</f>
        <v>1</v>
      </c>
      <c r="E7" s="4">
        <f>C7/B7</f>
        <v>5271.2560242479121</v>
      </c>
      <c r="H7" s="12" t="s">
        <v>22</v>
      </c>
      <c r="I7" s="13">
        <v>424.7</v>
      </c>
      <c r="J7" s="13">
        <v>464.7</v>
      </c>
      <c r="K7" s="13">
        <v>505.4</v>
      </c>
      <c r="L7" s="13">
        <v>517.70000000000005</v>
      </c>
      <c r="M7" s="13">
        <v>680.3</v>
      </c>
      <c r="N7" s="13">
        <v>802.7</v>
      </c>
      <c r="O7" s="14">
        <v>759.6</v>
      </c>
      <c r="P7" s="15">
        <v>646.4</v>
      </c>
      <c r="Q7" s="15">
        <v>640.5</v>
      </c>
      <c r="R7" s="15">
        <v>588.4</v>
      </c>
      <c r="S7" s="143">
        <v>419.1</v>
      </c>
    </row>
    <row r="8" spans="1:19" ht="15" customHeight="1" x14ac:dyDescent="0.25"/>
    <row r="9" spans="1:19" ht="30.75" customHeight="1" x14ac:dyDescent="0.25">
      <c r="A9" s="157" t="s">
        <v>257</v>
      </c>
      <c r="B9" s="157"/>
      <c r="C9" s="157"/>
      <c r="D9" s="157"/>
      <c r="E9" s="157"/>
      <c r="F9" s="157"/>
      <c r="G9" s="157"/>
      <c r="H9" s="157"/>
      <c r="I9" s="157"/>
    </row>
    <row r="10" spans="1:19" ht="15" customHeight="1" x14ac:dyDescent="0.25"/>
    <row r="11" spans="1:19" ht="45" x14ac:dyDescent="0.25">
      <c r="A11" s="6" t="s">
        <v>8</v>
      </c>
      <c r="B11" s="1" t="s">
        <v>9</v>
      </c>
      <c r="C11" s="1" t="s">
        <v>3</v>
      </c>
      <c r="D11" s="1" t="s">
        <v>10</v>
      </c>
      <c r="E11" s="1" t="s">
        <v>3</v>
      </c>
      <c r="F11" s="1" t="s">
        <v>11</v>
      </c>
      <c r="G11" s="17" t="s">
        <v>3</v>
      </c>
      <c r="H11" s="20" t="s">
        <v>7</v>
      </c>
      <c r="I11" s="1" t="s">
        <v>3</v>
      </c>
    </row>
    <row r="12" spans="1:19" x14ac:dyDescent="0.25">
      <c r="A12" s="2" t="s">
        <v>12</v>
      </c>
      <c r="B12" s="8">
        <v>65191827</v>
      </c>
      <c r="C12" s="9">
        <f>B12/B20</f>
        <v>0.36792286633984062</v>
      </c>
      <c r="D12" s="8">
        <v>42524753</v>
      </c>
      <c r="E12" s="9">
        <f>D12/D20</f>
        <v>0.36983250434276327</v>
      </c>
      <c r="F12" s="8">
        <v>38412265</v>
      </c>
      <c r="G12" s="18">
        <f>F12/F20</f>
        <v>0.30256491787130774</v>
      </c>
      <c r="H12" s="21">
        <f t="shared" ref="H12:H19" si="0">B12+D12+F12</f>
        <v>146128845</v>
      </c>
      <c r="I12" s="9">
        <f>H12/H20</f>
        <v>0.34864959391210865</v>
      </c>
    </row>
    <row r="13" spans="1:19" x14ac:dyDescent="0.25">
      <c r="A13" s="2" t="s">
        <v>13</v>
      </c>
      <c r="B13" s="8">
        <v>65978344</v>
      </c>
      <c r="C13" s="9">
        <f>B13/B20</f>
        <v>0.37236172934432449</v>
      </c>
      <c r="D13" s="8">
        <v>12496343</v>
      </c>
      <c r="E13" s="9">
        <f>D13/D20</f>
        <v>0.10867914569230207</v>
      </c>
      <c r="F13" s="8">
        <v>31128780</v>
      </c>
      <c r="G13" s="18">
        <f>F13/F20</f>
        <v>0.2451945170151775</v>
      </c>
      <c r="H13" s="21">
        <f t="shared" si="0"/>
        <v>109603467</v>
      </c>
      <c r="I13" s="9">
        <f>H13/H20</f>
        <v>0.26150349892185348</v>
      </c>
    </row>
    <row r="14" spans="1:19" x14ac:dyDescent="0.25">
      <c r="A14" s="2" t="s">
        <v>14</v>
      </c>
      <c r="B14" s="8">
        <v>38849036</v>
      </c>
      <c r="C14" s="9">
        <f>B14/B20</f>
        <v>0.21925215686407523</v>
      </c>
      <c r="D14" s="8">
        <v>19669303</v>
      </c>
      <c r="E14" s="9">
        <f>D14/D20</f>
        <v>0.17106148946159963</v>
      </c>
      <c r="F14" s="8">
        <v>18756057</v>
      </c>
      <c r="G14" s="18">
        <f>F14/F20</f>
        <v>0.14773731374066504</v>
      </c>
      <c r="H14" s="21">
        <f t="shared" si="0"/>
        <v>77274396</v>
      </c>
      <c r="I14" s="9">
        <f>H14/H20</f>
        <v>0.18436939527718482</v>
      </c>
    </row>
    <row r="15" spans="1:19" ht="30" x14ac:dyDescent="0.25">
      <c r="A15" s="7" t="s">
        <v>15</v>
      </c>
      <c r="B15" s="8">
        <v>442078</v>
      </c>
      <c r="C15" s="9">
        <f>B15/B20</f>
        <v>2.4949539288994624E-3</v>
      </c>
      <c r="D15" s="8">
        <v>8118578</v>
      </c>
      <c r="E15" s="9">
        <f>D15/D20</f>
        <v>7.060626627136582E-2</v>
      </c>
      <c r="F15" s="8">
        <v>12505337</v>
      </c>
      <c r="G15" s="18">
        <f>F15/F20</f>
        <v>9.850177442954812E-2</v>
      </c>
      <c r="H15" s="21">
        <f t="shared" si="0"/>
        <v>21065993</v>
      </c>
      <c r="I15" s="9">
        <f>H15/H20</f>
        <v>5.0261465522466305E-2</v>
      </c>
    </row>
    <row r="16" spans="1:19" ht="30" x14ac:dyDescent="0.25">
      <c r="A16" s="7" t="s">
        <v>16</v>
      </c>
      <c r="B16" s="8">
        <v>1093008</v>
      </c>
      <c r="C16" s="9">
        <f>B16/B20</f>
        <v>6.1686050966538565E-3</v>
      </c>
      <c r="D16" s="8">
        <v>24076630</v>
      </c>
      <c r="E16" s="9">
        <f>D16/D20</f>
        <v>0.20939146593124491</v>
      </c>
      <c r="F16" s="8">
        <v>10276774</v>
      </c>
      <c r="G16" s="18">
        <f>F16/F20</f>
        <v>8.0947876447587525E-2</v>
      </c>
      <c r="H16" s="21">
        <f t="shared" si="0"/>
        <v>35446412</v>
      </c>
      <c r="I16" s="9">
        <f>H16/H20</f>
        <v>8.4571784232204766E-2</v>
      </c>
    </row>
    <row r="17" spans="1:11" x14ac:dyDescent="0.25">
      <c r="A17" s="2" t="s">
        <v>17</v>
      </c>
      <c r="B17" s="8">
        <v>64865</v>
      </c>
      <c r="C17" s="9">
        <f>B17/B20</f>
        <v>3.660783540417384E-4</v>
      </c>
      <c r="D17" s="8">
        <v>2262945</v>
      </c>
      <c r="E17" s="9">
        <f>D17/D20</f>
        <v>1.9680552090212834E-2</v>
      </c>
      <c r="F17" s="8">
        <v>4337834</v>
      </c>
      <c r="G17" s="18">
        <f>F17/F20</f>
        <v>3.4168159257189502E-2</v>
      </c>
      <c r="H17" s="21">
        <f t="shared" si="0"/>
        <v>6665644</v>
      </c>
      <c r="I17" s="9">
        <f>H17/H20</f>
        <v>1.5903595718988153E-2</v>
      </c>
    </row>
    <row r="18" spans="1:11" x14ac:dyDescent="0.25">
      <c r="A18" s="2" t="s">
        <v>18</v>
      </c>
      <c r="B18" s="8">
        <v>3927258</v>
      </c>
      <c r="C18" s="9">
        <f>B18/B20</f>
        <v>2.216425105275957E-2</v>
      </c>
      <c r="D18" s="8">
        <v>4979487</v>
      </c>
      <c r="E18" s="9">
        <f>D18/D20</f>
        <v>4.3305981049489774E-2</v>
      </c>
      <c r="F18" s="8">
        <v>7032856</v>
      </c>
      <c r="G18" s="18">
        <f>F18/F20</f>
        <v>5.5396251640998886E-2</v>
      </c>
      <c r="H18" s="21">
        <f t="shared" si="0"/>
        <v>15939601</v>
      </c>
      <c r="I18" s="9">
        <f>H18/H20</f>
        <v>3.8030379394095946E-2</v>
      </c>
    </row>
    <row r="19" spans="1:11" x14ac:dyDescent="0.25">
      <c r="A19" s="2" t="s">
        <v>19</v>
      </c>
      <c r="B19" s="8">
        <v>1642427</v>
      </c>
      <c r="C19" s="9">
        <f>B19/B20</f>
        <v>9.2693590194050761E-3</v>
      </c>
      <c r="D19" s="8">
        <v>855778</v>
      </c>
      <c r="E19" s="9">
        <f>D19/D20</f>
        <v>7.4425951610216593E-3</v>
      </c>
      <c r="F19" s="8">
        <v>4505546</v>
      </c>
      <c r="G19" s="18">
        <f>F19/F20</f>
        <v>3.5489189597525665E-2</v>
      </c>
      <c r="H19" s="21">
        <f t="shared" si="0"/>
        <v>7003751</v>
      </c>
      <c r="I19" s="9">
        <f>H19/H20</f>
        <v>1.6710287021097885E-2</v>
      </c>
    </row>
    <row r="20" spans="1:11" x14ac:dyDescent="0.25">
      <c r="A20" s="3" t="s">
        <v>20</v>
      </c>
      <c r="B20" s="4">
        <f t="shared" ref="B20:G20" si="1">SUM(B12:B19)</f>
        <v>177188843</v>
      </c>
      <c r="C20" s="5">
        <f t="shared" si="1"/>
        <v>1</v>
      </c>
      <c r="D20" s="4">
        <f t="shared" si="1"/>
        <v>114983817</v>
      </c>
      <c r="E20" s="5">
        <f t="shared" si="1"/>
        <v>0.99999999999999989</v>
      </c>
      <c r="F20" s="4">
        <f t="shared" si="1"/>
        <v>126955449</v>
      </c>
      <c r="G20" s="19">
        <f t="shared" si="1"/>
        <v>1</v>
      </c>
      <c r="H20" s="22">
        <f>SUM(H12:H19)</f>
        <v>419128109</v>
      </c>
      <c r="I20" s="16">
        <f>SUM(I12:I19)</f>
        <v>1</v>
      </c>
    </row>
    <row r="22" spans="1:11" ht="30" customHeight="1" x14ac:dyDescent="0.25">
      <c r="A22" s="154" t="s">
        <v>258</v>
      </c>
      <c r="B22" s="154"/>
      <c r="C22" s="154"/>
      <c r="D22" s="154"/>
      <c r="E22" s="154"/>
      <c r="F22" s="154"/>
      <c r="G22" s="154"/>
      <c r="H22" s="154"/>
      <c r="I22" s="154"/>
      <c r="J22" s="154"/>
      <c r="K22" s="154"/>
    </row>
    <row r="23" spans="1:11" ht="15" customHeight="1" x14ac:dyDescent="0.25"/>
    <row r="24" spans="1:11" ht="45" x14ac:dyDescent="0.25">
      <c r="A24" s="6" t="s">
        <v>8</v>
      </c>
      <c r="B24" s="1" t="s">
        <v>9</v>
      </c>
      <c r="C24" s="1" t="s">
        <v>3</v>
      </c>
      <c r="D24" s="1" t="s">
        <v>10</v>
      </c>
      <c r="E24" s="1" t="s">
        <v>3</v>
      </c>
      <c r="F24" s="1" t="s">
        <v>11</v>
      </c>
      <c r="G24" s="1" t="s">
        <v>3</v>
      </c>
      <c r="H24" s="1" t="s">
        <v>21</v>
      </c>
    </row>
    <row r="25" spans="1:11" x14ac:dyDescent="0.25">
      <c r="A25" s="2" t="s">
        <v>12</v>
      </c>
      <c r="B25" s="8">
        <v>65191827</v>
      </c>
      <c r="C25" s="9">
        <f t="shared" ref="C25:C33" si="2">B25/H25</f>
        <v>0.4461256571212891</v>
      </c>
      <c r="D25" s="8">
        <v>42524753</v>
      </c>
      <c r="E25" s="9">
        <f t="shared" ref="E25:E33" si="3">D25/H25</f>
        <v>0.29100861640287379</v>
      </c>
      <c r="F25" s="8">
        <v>38412265</v>
      </c>
      <c r="G25" s="9">
        <f t="shared" ref="G25:G33" si="4">F25/H25</f>
        <v>0.26286572647583711</v>
      </c>
      <c r="H25" s="8">
        <f t="shared" ref="H25:H33" si="5">B25+D25+F25</f>
        <v>146128845</v>
      </c>
    </row>
    <row r="26" spans="1:11" x14ac:dyDescent="0.25">
      <c r="A26" s="2" t="s">
        <v>13</v>
      </c>
      <c r="B26" s="8">
        <v>65978344</v>
      </c>
      <c r="C26" s="9">
        <f t="shared" si="2"/>
        <v>0.60197314743702401</v>
      </c>
      <c r="D26" s="8">
        <v>12496343</v>
      </c>
      <c r="E26" s="9">
        <f t="shared" si="3"/>
        <v>0.11401412146935097</v>
      </c>
      <c r="F26" s="8">
        <v>31128780</v>
      </c>
      <c r="G26" s="9">
        <f t="shared" si="4"/>
        <v>0.28401273109362496</v>
      </c>
      <c r="H26" s="8">
        <f t="shared" si="5"/>
        <v>109603467</v>
      </c>
    </row>
    <row r="27" spans="1:11" x14ac:dyDescent="0.25">
      <c r="A27" s="2" t="s">
        <v>14</v>
      </c>
      <c r="B27" s="8">
        <v>38849036</v>
      </c>
      <c r="C27" s="9">
        <f t="shared" si="2"/>
        <v>0.50274137374040428</v>
      </c>
      <c r="D27" s="8">
        <v>19669303</v>
      </c>
      <c r="E27" s="9">
        <f t="shared" si="3"/>
        <v>0.2545384243443326</v>
      </c>
      <c r="F27" s="8">
        <v>18756057</v>
      </c>
      <c r="G27" s="9">
        <f t="shared" si="4"/>
        <v>0.24272020191526311</v>
      </c>
      <c r="H27" s="8">
        <f t="shared" si="5"/>
        <v>77274396</v>
      </c>
    </row>
    <row r="28" spans="1:11" ht="30" x14ac:dyDescent="0.25">
      <c r="A28" s="7" t="s">
        <v>15</v>
      </c>
      <c r="B28" s="8">
        <v>442078</v>
      </c>
      <c r="C28" s="9">
        <f t="shared" si="2"/>
        <v>2.0985386257367501E-2</v>
      </c>
      <c r="D28" s="8">
        <v>8118578</v>
      </c>
      <c r="E28" s="9">
        <f t="shared" si="3"/>
        <v>0.38538786184918983</v>
      </c>
      <c r="F28" s="8">
        <v>12505337</v>
      </c>
      <c r="G28" s="9">
        <f t="shared" si="4"/>
        <v>0.59362675189344272</v>
      </c>
      <c r="H28" s="8">
        <f t="shared" si="5"/>
        <v>21065993</v>
      </c>
    </row>
    <row r="29" spans="1:11" ht="30" x14ac:dyDescent="0.25">
      <c r="A29" s="7" t="s">
        <v>16</v>
      </c>
      <c r="B29" s="8">
        <v>1093008</v>
      </c>
      <c r="C29" s="9">
        <f t="shared" si="2"/>
        <v>3.0835504592114992E-2</v>
      </c>
      <c r="D29" s="8">
        <v>24076630</v>
      </c>
      <c r="E29" s="9">
        <f t="shared" si="3"/>
        <v>0.67924025709569702</v>
      </c>
      <c r="F29" s="8">
        <v>10276774</v>
      </c>
      <c r="G29" s="9">
        <f t="shared" si="4"/>
        <v>0.289924238312188</v>
      </c>
      <c r="H29" s="8">
        <f t="shared" si="5"/>
        <v>35446412</v>
      </c>
    </row>
    <row r="30" spans="1:11" x14ac:dyDescent="0.25">
      <c r="A30" s="2" t="s">
        <v>17</v>
      </c>
      <c r="B30" s="8">
        <v>64865</v>
      </c>
      <c r="C30" s="9">
        <f t="shared" si="2"/>
        <v>9.7312427726413235E-3</v>
      </c>
      <c r="D30" s="8">
        <v>2262945</v>
      </c>
      <c r="E30" s="9">
        <f t="shared" si="3"/>
        <v>0.33949382835326941</v>
      </c>
      <c r="F30" s="8">
        <v>4337834</v>
      </c>
      <c r="G30" s="9">
        <f t="shared" si="4"/>
        <v>0.65077492887408928</v>
      </c>
      <c r="H30" s="8">
        <f t="shared" si="5"/>
        <v>6665644</v>
      </c>
    </row>
    <row r="31" spans="1:11" x14ac:dyDescent="0.25">
      <c r="A31" s="2" t="s">
        <v>18</v>
      </c>
      <c r="B31" s="8">
        <v>3927258</v>
      </c>
      <c r="C31" s="9">
        <f t="shared" si="2"/>
        <v>0.24638370809909232</v>
      </c>
      <c r="D31" s="8">
        <v>4979487</v>
      </c>
      <c r="E31" s="9">
        <f t="shared" si="3"/>
        <v>0.31239721747112742</v>
      </c>
      <c r="F31" s="8">
        <v>7032856</v>
      </c>
      <c r="G31" s="9">
        <f t="shared" si="4"/>
        <v>0.44121907442978026</v>
      </c>
      <c r="H31" s="8">
        <f t="shared" si="5"/>
        <v>15939601</v>
      </c>
    </row>
    <row r="32" spans="1:11" x14ac:dyDescent="0.25">
      <c r="A32" s="2" t="s">
        <v>19</v>
      </c>
      <c r="B32" s="8">
        <v>1642427</v>
      </c>
      <c r="C32" s="9">
        <f t="shared" si="2"/>
        <v>0.23450676644558038</v>
      </c>
      <c r="D32" s="8">
        <v>855778</v>
      </c>
      <c r="E32" s="9">
        <f t="shared" si="3"/>
        <v>0.12218852440642164</v>
      </c>
      <c r="F32" s="8">
        <v>4505546</v>
      </c>
      <c r="G32" s="9">
        <f t="shared" si="4"/>
        <v>0.64330470914799798</v>
      </c>
      <c r="H32" s="8">
        <f t="shared" si="5"/>
        <v>7003751</v>
      </c>
    </row>
    <row r="33" spans="1:21" x14ac:dyDescent="0.25">
      <c r="A33" s="3" t="s">
        <v>20</v>
      </c>
      <c r="B33" s="4">
        <f>SUM(B25:B32)</f>
        <v>177188843</v>
      </c>
      <c r="C33" s="5">
        <f t="shared" si="2"/>
        <v>0.42275580948926528</v>
      </c>
      <c r="D33" s="4">
        <f>SUM(D25:D32)</f>
        <v>114983817</v>
      </c>
      <c r="E33" s="5">
        <f t="shared" si="3"/>
        <v>0.27434050480255429</v>
      </c>
      <c r="F33" s="4">
        <f>SUM(F25:F32)</f>
        <v>126955449</v>
      </c>
      <c r="G33" s="5">
        <f t="shared" si="4"/>
        <v>0.30290368570818044</v>
      </c>
      <c r="H33" s="4">
        <f t="shared" si="5"/>
        <v>419128109</v>
      </c>
    </row>
    <row r="35" spans="1:21" x14ac:dyDescent="0.25">
      <c r="A35" s="33" t="s">
        <v>245</v>
      </c>
    </row>
    <row r="37" spans="1:21" x14ac:dyDescent="0.25">
      <c r="A37" s="23"/>
      <c r="B37" s="24"/>
      <c r="C37" s="25"/>
      <c r="D37" s="26">
        <v>2010</v>
      </c>
      <c r="E37" s="1">
        <v>2011</v>
      </c>
      <c r="F37" s="1">
        <v>2012</v>
      </c>
      <c r="G37" s="1">
        <v>2013</v>
      </c>
      <c r="H37" s="1">
        <v>2014</v>
      </c>
      <c r="I37" s="1">
        <v>2015</v>
      </c>
      <c r="J37" s="1">
        <v>2016</v>
      </c>
      <c r="K37" s="1">
        <v>2017</v>
      </c>
      <c r="L37" s="1">
        <v>2018</v>
      </c>
      <c r="M37" s="1">
        <v>2019</v>
      </c>
      <c r="N37" s="1">
        <v>2020</v>
      </c>
    </row>
    <row r="38" spans="1:21" x14ac:dyDescent="0.25">
      <c r="A38" s="200" t="s">
        <v>246</v>
      </c>
      <c r="B38" s="201"/>
      <c r="C38" s="202"/>
      <c r="D38" s="27">
        <v>165.6</v>
      </c>
      <c r="E38" s="28">
        <v>213.3</v>
      </c>
      <c r="F38" s="28">
        <v>229.7</v>
      </c>
      <c r="G38" s="28">
        <v>241.8</v>
      </c>
      <c r="H38" s="28">
        <v>235.2</v>
      </c>
      <c r="I38" s="28">
        <v>235.9</v>
      </c>
      <c r="J38" s="2">
        <v>156.80000000000001</v>
      </c>
      <c r="K38" s="2">
        <v>206.1</v>
      </c>
      <c r="L38" s="2">
        <v>225.8</v>
      </c>
      <c r="M38" s="94">
        <v>263.3</v>
      </c>
      <c r="N38" s="96">
        <v>177.2</v>
      </c>
    </row>
    <row r="39" spans="1:21" x14ac:dyDescent="0.25">
      <c r="A39" s="200" t="s">
        <v>247</v>
      </c>
      <c r="B39" s="201"/>
      <c r="C39" s="202"/>
      <c r="D39" s="27">
        <v>128.30000000000001</v>
      </c>
      <c r="E39" s="28">
        <v>116</v>
      </c>
      <c r="F39" s="28">
        <v>137.4</v>
      </c>
      <c r="G39" s="28">
        <v>154.1</v>
      </c>
      <c r="H39" s="28">
        <v>141.30000000000001</v>
      </c>
      <c r="I39" s="28">
        <v>167.2</v>
      </c>
      <c r="J39" s="2">
        <v>176.2</v>
      </c>
      <c r="K39" s="2">
        <v>159.69999999999999</v>
      </c>
      <c r="L39" s="2">
        <v>182.5</v>
      </c>
      <c r="M39" s="94">
        <v>125.1</v>
      </c>
      <c r="N39" s="41">
        <v>115</v>
      </c>
      <c r="U39" s="34"/>
    </row>
    <row r="40" spans="1:21" x14ac:dyDescent="0.25">
      <c r="A40" s="200" t="s">
        <v>248</v>
      </c>
      <c r="B40" s="201"/>
      <c r="C40" s="202"/>
      <c r="D40" s="28">
        <v>130.80000000000001</v>
      </c>
      <c r="E40" s="28">
        <v>135.4</v>
      </c>
      <c r="F40" s="28">
        <v>138.30000000000001</v>
      </c>
      <c r="G40" s="28">
        <v>121.8</v>
      </c>
      <c r="H40" s="28">
        <v>303.8</v>
      </c>
      <c r="I40" s="28">
        <v>399.5</v>
      </c>
      <c r="J40" s="2">
        <v>426.5</v>
      </c>
      <c r="K40" s="2">
        <v>280.60000000000002</v>
      </c>
      <c r="L40" s="2">
        <v>232.1</v>
      </c>
      <c r="M40" s="94">
        <v>199.8</v>
      </c>
      <c r="N40" s="96">
        <v>126.9</v>
      </c>
      <c r="U40" s="35"/>
    </row>
    <row r="41" spans="1:21" x14ac:dyDescent="0.25">
      <c r="U41" s="35"/>
    </row>
    <row r="42" spans="1:21" s="93" customFormat="1" x14ac:dyDescent="0.25">
      <c r="A42" s="33" t="s">
        <v>26</v>
      </c>
      <c r="U42" s="35"/>
    </row>
    <row r="43" spans="1:21" s="93" customFormat="1" x14ac:dyDescent="0.25">
      <c r="U43" s="35"/>
    </row>
    <row r="44" spans="1:21" x14ac:dyDescent="0.25">
      <c r="A44" s="31"/>
      <c r="B44" s="32"/>
      <c r="C44" s="26">
        <v>2011</v>
      </c>
      <c r="D44" s="1">
        <v>2012</v>
      </c>
      <c r="E44" s="1">
        <v>2013</v>
      </c>
      <c r="F44" s="1">
        <v>2014</v>
      </c>
      <c r="G44" s="17">
        <v>2015</v>
      </c>
      <c r="H44" s="1">
        <v>2016</v>
      </c>
      <c r="I44" s="1">
        <v>2017</v>
      </c>
      <c r="J44" s="1">
        <v>2018</v>
      </c>
      <c r="K44" s="1">
        <v>2019</v>
      </c>
      <c r="L44" s="1">
        <v>2020</v>
      </c>
      <c r="U44" s="35"/>
    </row>
    <row r="45" spans="1:21" x14ac:dyDescent="0.25">
      <c r="A45" s="153" t="s">
        <v>4</v>
      </c>
      <c r="B45" s="153"/>
      <c r="C45" s="11">
        <v>0.28799999999999998</v>
      </c>
      <c r="D45" s="11">
        <v>7.6999999999999999E-2</v>
      </c>
      <c r="E45" s="11">
        <v>5.2999999999999999E-2</v>
      </c>
      <c r="F45" s="11">
        <v>-2.7E-2</v>
      </c>
      <c r="G45" s="11">
        <v>2.8999999999999998E-3</v>
      </c>
      <c r="H45" s="11">
        <v>-0.33500000000000002</v>
      </c>
      <c r="I45" s="11">
        <v>0.314</v>
      </c>
      <c r="J45" s="11">
        <v>9.5000000000000001E-2</v>
      </c>
      <c r="K45" s="11">
        <v>0.16600000000000001</v>
      </c>
      <c r="L45" s="11">
        <v>-0.32700000000000001</v>
      </c>
      <c r="U45" s="34"/>
    </row>
    <row r="46" spans="1:21" x14ac:dyDescent="0.25">
      <c r="A46" s="152" t="s">
        <v>5</v>
      </c>
      <c r="B46" s="152"/>
      <c r="C46" s="11">
        <v>-9.7000000000000003E-2</v>
      </c>
      <c r="D46" s="11">
        <v>0.185</v>
      </c>
      <c r="E46" s="11">
        <v>0.121</v>
      </c>
      <c r="F46" s="11">
        <v>-8.3000000000000004E-2</v>
      </c>
      <c r="G46" s="11">
        <v>0.183</v>
      </c>
      <c r="H46" s="11">
        <v>5.3999999999999999E-2</v>
      </c>
      <c r="I46" s="11">
        <v>-9.2999999999999999E-2</v>
      </c>
      <c r="J46" s="11">
        <v>0.14199999999999999</v>
      </c>
      <c r="K46" s="11">
        <v>-0.314</v>
      </c>
      <c r="L46" s="11">
        <v>-8.1000000000000003E-2</v>
      </c>
      <c r="U46" s="34"/>
    </row>
    <row r="47" spans="1:21" x14ac:dyDescent="0.25">
      <c r="A47" s="152" t="s">
        <v>6</v>
      </c>
      <c r="B47" s="152"/>
      <c r="C47" s="11">
        <v>3.5999999999999997E-2</v>
      </c>
      <c r="D47" s="11">
        <v>2.1000000000000001E-2</v>
      </c>
      <c r="E47" s="11">
        <v>-0.11899999999999999</v>
      </c>
      <c r="F47" s="11">
        <v>1.494</v>
      </c>
      <c r="G47" s="11">
        <v>0.315</v>
      </c>
      <c r="H47" s="11">
        <v>6.8000000000000005E-2</v>
      </c>
      <c r="I47" s="11">
        <v>-0.34200000000000003</v>
      </c>
      <c r="J47" s="11">
        <v>-0.17199999999999999</v>
      </c>
      <c r="K47" s="11">
        <v>-0.13900000000000001</v>
      </c>
      <c r="L47" s="11">
        <v>-0.36399999999999999</v>
      </c>
    </row>
    <row r="52" spans="1:24" x14ac:dyDescent="0.25">
      <c r="A52" s="36" t="s">
        <v>259</v>
      </c>
    </row>
    <row r="54" spans="1:24" x14ac:dyDescent="0.25">
      <c r="A54" s="31"/>
      <c r="B54" s="37"/>
      <c r="C54" s="37"/>
      <c r="D54" s="32"/>
      <c r="E54" s="26">
        <v>2010</v>
      </c>
      <c r="F54" s="1">
        <v>2011</v>
      </c>
      <c r="G54" s="1">
        <v>2012</v>
      </c>
      <c r="H54" s="1">
        <v>2013</v>
      </c>
      <c r="I54" s="1">
        <v>2014</v>
      </c>
      <c r="J54" s="1">
        <v>2015</v>
      </c>
      <c r="K54" s="39">
        <v>2016</v>
      </c>
      <c r="L54" s="39">
        <v>2017</v>
      </c>
      <c r="M54" s="39">
        <v>2018</v>
      </c>
      <c r="N54" s="39">
        <v>2019</v>
      </c>
      <c r="O54" s="39">
        <v>2020</v>
      </c>
      <c r="X54" s="40"/>
    </row>
    <row r="55" spans="1:24" x14ac:dyDescent="0.25">
      <c r="A55" s="153" t="s">
        <v>23</v>
      </c>
      <c r="B55" s="153"/>
      <c r="C55" s="153"/>
      <c r="D55" s="153"/>
      <c r="E55" s="28">
        <v>165.6</v>
      </c>
      <c r="F55" s="28">
        <v>213.3</v>
      </c>
      <c r="G55" s="28">
        <v>229.7</v>
      </c>
      <c r="H55" s="28">
        <v>241.8</v>
      </c>
      <c r="I55" s="28">
        <v>235.2</v>
      </c>
      <c r="J55" s="28">
        <v>235.9</v>
      </c>
      <c r="K55" s="2">
        <v>156.80000000000001</v>
      </c>
      <c r="L55" s="2">
        <v>206.1</v>
      </c>
      <c r="M55" s="41">
        <v>225.8</v>
      </c>
      <c r="N55" s="94">
        <v>263.3</v>
      </c>
      <c r="O55" s="94">
        <v>177.2</v>
      </c>
    </row>
    <row r="56" spans="1:24" x14ac:dyDescent="0.25">
      <c r="A56" s="152" t="s">
        <v>24</v>
      </c>
      <c r="B56" s="152"/>
      <c r="C56" s="152"/>
      <c r="D56" s="152"/>
      <c r="E56" s="28">
        <v>128.30000000000001</v>
      </c>
      <c r="F56" s="28">
        <v>116</v>
      </c>
      <c r="G56" s="28">
        <v>137.4</v>
      </c>
      <c r="H56" s="28">
        <v>154.1</v>
      </c>
      <c r="I56" s="28">
        <v>151.4</v>
      </c>
      <c r="J56" s="28">
        <v>167.2</v>
      </c>
      <c r="K56" s="2">
        <v>176.3</v>
      </c>
      <c r="L56" s="2">
        <v>159.69999999999999</v>
      </c>
      <c r="M56" s="41">
        <v>182.5</v>
      </c>
      <c r="N56" s="94">
        <v>125.1</v>
      </c>
      <c r="O56" s="94">
        <v>115</v>
      </c>
    </row>
    <row r="57" spans="1:24" x14ac:dyDescent="0.25">
      <c r="A57" s="152" t="s">
        <v>25</v>
      </c>
      <c r="B57" s="152"/>
      <c r="C57" s="152"/>
      <c r="D57" s="152"/>
      <c r="E57" s="28">
        <v>130.80000000000001</v>
      </c>
      <c r="F57" s="28">
        <v>135.4</v>
      </c>
      <c r="G57" s="28">
        <v>138.30000000000001</v>
      </c>
      <c r="H57" s="28">
        <v>121.8</v>
      </c>
      <c r="I57" s="28">
        <v>303.8</v>
      </c>
      <c r="J57" s="28">
        <v>399.5</v>
      </c>
      <c r="K57" s="2">
        <v>426.5</v>
      </c>
      <c r="L57" s="2">
        <v>280.60000000000002</v>
      </c>
      <c r="M57" s="41">
        <v>232.1</v>
      </c>
      <c r="N57" s="94">
        <v>199.8</v>
      </c>
      <c r="O57" s="94">
        <v>126.9</v>
      </c>
    </row>
    <row r="58" spans="1:24" x14ac:dyDescent="0.25">
      <c r="A58" s="152" t="s">
        <v>27</v>
      </c>
      <c r="B58" s="152"/>
      <c r="C58" s="152"/>
      <c r="D58" s="152"/>
      <c r="E58" s="38">
        <v>93386</v>
      </c>
      <c r="F58" s="38">
        <v>92613</v>
      </c>
      <c r="G58" s="38">
        <v>41408</v>
      </c>
      <c r="H58" s="38">
        <v>43826</v>
      </c>
      <c r="I58" s="38">
        <v>44360</v>
      </c>
      <c r="J58" s="38">
        <v>46955</v>
      </c>
      <c r="K58" s="38">
        <v>27756</v>
      </c>
      <c r="L58" s="38">
        <v>33764</v>
      </c>
      <c r="M58" s="38">
        <v>43346</v>
      </c>
      <c r="N58" s="38">
        <f>E4</f>
        <v>29277.733476536683</v>
      </c>
      <c r="O58" s="38">
        <f>E4</f>
        <v>29277.733476536683</v>
      </c>
    </row>
    <row r="59" spans="1:24" x14ac:dyDescent="0.25">
      <c r="A59" s="152" t="s">
        <v>28</v>
      </c>
      <c r="B59" s="152"/>
      <c r="C59" s="152"/>
      <c r="D59" s="152"/>
      <c r="E59" s="38">
        <v>3443</v>
      </c>
      <c r="F59" s="38">
        <v>4130</v>
      </c>
      <c r="G59" s="38">
        <v>3681</v>
      </c>
      <c r="H59" s="38">
        <v>4292</v>
      </c>
      <c r="I59" s="38">
        <v>3725</v>
      </c>
      <c r="J59" s="38">
        <v>2320</v>
      </c>
      <c r="K59" s="38">
        <v>2611</v>
      </c>
      <c r="L59" s="38">
        <v>2220</v>
      </c>
      <c r="M59" s="38">
        <v>2514</v>
      </c>
      <c r="N59" s="38">
        <f>E5</f>
        <v>3016.6019623789912</v>
      </c>
      <c r="O59" s="38">
        <f>E5</f>
        <v>3016.6019623789912</v>
      </c>
    </row>
    <row r="60" spans="1:24" x14ac:dyDescent="0.25">
      <c r="A60" s="152" t="s">
        <v>29</v>
      </c>
      <c r="B60" s="152"/>
      <c r="C60" s="152"/>
      <c r="D60" s="152"/>
      <c r="E60" s="38">
        <v>5926</v>
      </c>
      <c r="F60" s="38">
        <v>7341</v>
      </c>
      <c r="G60" s="38">
        <v>4429</v>
      </c>
      <c r="H60" s="38">
        <v>4337</v>
      </c>
      <c r="I60" s="38">
        <v>10238</v>
      </c>
      <c r="J60" s="38">
        <v>6206</v>
      </c>
      <c r="K60" s="38">
        <v>6664</v>
      </c>
      <c r="L60" s="38">
        <v>4290</v>
      </c>
      <c r="M60" s="38">
        <v>3436</v>
      </c>
      <c r="N60" s="38">
        <f>E6</f>
        <v>3592.0960020371786</v>
      </c>
      <c r="O60" s="38">
        <f>E6</f>
        <v>3592.0960020371786</v>
      </c>
    </row>
  </sheetData>
  <customSheetViews>
    <customSheetView guid="{C520D7F7-BD71-4ED9-BD7D-7AD450B86C47}" topLeftCell="A22">
      <selection activeCell="K8" sqref="K8"/>
      <pageMargins left="0.7" right="0.7" top="0.75" bottom="0.75" header="0.3" footer="0.3"/>
      <pageSetup paperSize="9" orientation="portrait" r:id="rId1"/>
    </customSheetView>
  </customSheetViews>
  <mergeCells count="16">
    <mergeCell ref="A22:K22"/>
    <mergeCell ref="A1:E1"/>
    <mergeCell ref="H1:P1"/>
    <mergeCell ref="A9:I9"/>
    <mergeCell ref="A45:B45"/>
    <mergeCell ref="A40:C40"/>
    <mergeCell ref="A39:C39"/>
    <mergeCell ref="A38:C38"/>
    <mergeCell ref="A58:D58"/>
    <mergeCell ref="A59:D59"/>
    <mergeCell ref="A60:D60"/>
    <mergeCell ref="A46:B46"/>
    <mergeCell ref="A47:B47"/>
    <mergeCell ref="A55:D55"/>
    <mergeCell ref="A56:D56"/>
    <mergeCell ref="A57:D57"/>
  </mergeCells>
  <phoneticPr fontId="4" type="noConversion"/>
  <conditionalFormatting sqref="B12:B19">
    <cfRule type="top10" dxfId="6" priority="10" percent="1" rank="10"/>
  </conditionalFormatting>
  <conditionalFormatting sqref="D12:D19">
    <cfRule type="top10" dxfId="5" priority="9" percent="1" rank="10"/>
  </conditionalFormatting>
  <conditionalFormatting sqref="F12:F19">
    <cfRule type="top10" dxfId="4" priority="8" percent="1" rank="10"/>
  </conditionalFormatting>
  <conditionalFormatting sqref="G25:G32">
    <cfRule type="top10" dxfId="3" priority="7" percent="1" rank="10"/>
  </conditionalFormatting>
  <conditionalFormatting sqref="E25:E32">
    <cfRule type="top10" dxfId="2" priority="6" percent="1" rank="10"/>
  </conditionalFormatting>
  <conditionalFormatting sqref="C25:C32">
    <cfRule type="top10" dxfId="1" priority="5" percent="1" rank="10"/>
  </conditionalFormatting>
  <conditionalFormatting sqref="I4:Q6">
    <cfRule type="iconSet" priority="4">
      <iconSet iconSet="3Arrows">
        <cfvo type="percent" val="0"/>
        <cfvo type="percent" val="33"/>
        <cfvo type="percent" val="67"/>
      </iconSet>
    </cfRule>
  </conditionalFormatting>
  <conditionalFormatting sqref="R4:R6">
    <cfRule type="iconSet" priority="3">
      <iconSet iconSet="3Arrows">
        <cfvo type="percent" val="0"/>
        <cfvo type="percent" val="33"/>
        <cfvo type="percent" val="67"/>
      </iconSet>
    </cfRule>
  </conditionalFormatting>
  <conditionalFormatting sqref="S5:S6">
    <cfRule type="iconSet" priority="2">
      <iconSet iconSet="3Arrows">
        <cfvo type="percent" val="0"/>
        <cfvo type="percent" val="33"/>
        <cfvo type="percent" val="67"/>
      </iconSet>
    </cfRule>
  </conditionalFormatting>
  <conditionalFormatting sqref="S4:S6">
    <cfRule type="iconSet" priority="1">
      <iconSet iconSet="3Arrows">
        <cfvo type="percent" val="0"/>
        <cfvo type="percent" val="33"/>
        <cfvo type="percent" val="67"/>
      </iconSet>
    </cfRule>
  </conditionalFormatting>
  <pageMargins left="0.7" right="0.7" top="0.75" bottom="0.75" header="0.3" footer="0.3"/>
  <pageSetup paperSize="9" scale="2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68"/>
  <sheetViews>
    <sheetView zoomScaleNormal="100" workbookViewId="0">
      <selection activeCell="AE46" sqref="AE46"/>
    </sheetView>
  </sheetViews>
  <sheetFormatPr defaultRowHeight="15" x14ac:dyDescent="0.25"/>
  <cols>
    <col min="3" max="3" width="9.85546875" customWidth="1"/>
    <col min="4" max="4" width="12" bestFit="1" customWidth="1"/>
    <col min="6" max="6" width="12" bestFit="1" customWidth="1"/>
    <col min="7" max="7" width="13.5703125" bestFit="1" customWidth="1"/>
    <col min="8" max="8" width="11.85546875" customWidth="1"/>
    <col min="9" max="13" width="12" bestFit="1" customWidth="1"/>
    <col min="14" max="14" width="11.7109375" customWidth="1"/>
    <col min="15" max="15" width="11.140625" customWidth="1"/>
    <col min="16" max="16" width="12" bestFit="1" customWidth="1"/>
    <col min="17" max="17" width="9.85546875" customWidth="1"/>
    <col min="18" max="20" width="12" bestFit="1" customWidth="1"/>
    <col min="21" max="21" width="12.42578125" customWidth="1"/>
    <col min="22" max="22" width="14" bestFit="1" customWidth="1"/>
    <col min="23" max="23" width="13.140625" bestFit="1" customWidth="1"/>
    <col min="25" max="25" width="14.140625" customWidth="1"/>
    <col min="26" max="26" width="12.5703125" customWidth="1"/>
    <col min="28" max="28" width="9.7109375" customWidth="1"/>
  </cols>
  <sheetData>
    <row r="1" spans="1:34" x14ac:dyDescent="0.25">
      <c r="A1" s="36" t="s">
        <v>30</v>
      </c>
    </row>
    <row r="3" spans="1:34" ht="44.25" customHeight="1" x14ac:dyDescent="0.25">
      <c r="A3" s="160" t="s">
        <v>31</v>
      </c>
      <c r="B3" s="169" t="s">
        <v>32</v>
      </c>
      <c r="C3" s="169"/>
      <c r="D3" s="169"/>
      <c r="E3" s="169" t="s">
        <v>33</v>
      </c>
      <c r="F3" s="169"/>
      <c r="G3" s="169"/>
      <c r="H3" s="171" t="s">
        <v>34</v>
      </c>
      <c r="I3" s="171"/>
      <c r="J3" s="171"/>
      <c r="K3" s="169" t="s">
        <v>35</v>
      </c>
      <c r="L3" s="169"/>
      <c r="M3" s="170"/>
      <c r="N3" s="169" t="s">
        <v>54</v>
      </c>
      <c r="O3" s="169"/>
      <c r="P3" s="170"/>
      <c r="Q3" s="169" t="s">
        <v>55</v>
      </c>
      <c r="R3" s="169"/>
      <c r="S3" s="170"/>
      <c r="T3" s="169" t="s">
        <v>260</v>
      </c>
      <c r="U3" s="169"/>
      <c r="V3" s="170"/>
      <c r="W3" s="172" t="s">
        <v>36</v>
      </c>
      <c r="X3" s="160"/>
      <c r="Y3" s="160"/>
      <c r="Z3" s="158" t="s">
        <v>37</v>
      </c>
    </row>
    <row r="4" spans="1:34" ht="135" x14ac:dyDescent="0.25">
      <c r="A4" s="160"/>
      <c r="B4" s="42" t="s">
        <v>44</v>
      </c>
      <c r="C4" s="42" t="s">
        <v>41</v>
      </c>
      <c r="D4" s="42" t="s">
        <v>38</v>
      </c>
      <c r="E4" s="42" t="s">
        <v>44</v>
      </c>
      <c r="F4" s="42" t="s">
        <v>39</v>
      </c>
      <c r="G4" s="42" t="s">
        <v>38</v>
      </c>
      <c r="H4" s="42" t="s">
        <v>40</v>
      </c>
      <c r="I4" s="42" t="s">
        <v>39</v>
      </c>
      <c r="J4" s="42" t="s">
        <v>38</v>
      </c>
      <c r="K4" s="42" t="s">
        <v>40</v>
      </c>
      <c r="L4" s="42" t="s">
        <v>41</v>
      </c>
      <c r="M4" s="43" t="s">
        <v>38</v>
      </c>
      <c r="N4" s="42" t="s">
        <v>40</v>
      </c>
      <c r="O4" s="42" t="s">
        <v>41</v>
      </c>
      <c r="P4" s="43" t="s">
        <v>38</v>
      </c>
      <c r="Q4" s="42" t="s">
        <v>40</v>
      </c>
      <c r="R4" s="42" t="s">
        <v>41</v>
      </c>
      <c r="S4" s="43" t="s">
        <v>38</v>
      </c>
      <c r="T4" s="139" t="s">
        <v>40</v>
      </c>
      <c r="U4" s="139" t="s">
        <v>41</v>
      </c>
      <c r="V4" s="140" t="s">
        <v>38</v>
      </c>
      <c r="W4" s="44" t="s">
        <v>47</v>
      </c>
      <c r="X4" s="42" t="s">
        <v>41</v>
      </c>
      <c r="Y4" s="42" t="s">
        <v>38</v>
      </c>
      <c r="Z4" s="159"/>
      <c r="AD4" s="71"/>
      <c r="AE4" s="70" t="s">
        <v>71</v>
      </c>
      <c r="AF4" s="69" t="s">
        <v>41</v>
      </c>
      <c r="AG4" s="69" t="s">
        <v>2</v>
      </c>
      <c r="AH4" s="69" t="s">
        <v>56</v>
      </c>
    </row>
    <row r="5" spans="1:34" x14ac:dyDescent="0.25">
      <c r="A5" s="2">
        <v>2012</v>
      </c>
      <c r="B5" s="133">
        <v>0</v>
      </c>
      <c r="C5" s="2">
        <v>52</v>
      </c>
      <c r="D5" s="38">
        <v>18927041</v>
      </c>
      <c r="E5" s="133">
        <v>0</v>
      </c>
      <c r="F5" s="2">
        <v>2</v>
      </c>
      <c r="G5" s="38">
        <v>261096977</v>
      </c>
      <c r="H5" s="133">
        <v>0</v>
      </c>
      <c r="I5" s="2">
        <v>9</v>
      </c>
      <c r="J5" s="38">
        <v>996010</v>
      </c>
      <c r="K5" s="133">
        <v>0</v>
      </c>
      <c r="L5" s="2">
        <v>8</v>
      </c>
      <c r="M5" s="45">
        <v>26892277</v>
      </c>
      <c r="N5" s="8">
        <v>0</v>
      </c>
      <c r="O5" s="8">
        <v>0</v>
      </c>
      <c r="P5" s="8">
        <v>0</v>
      </c>
      <c r="Q5" s="8">
        <v>0</v>
      </c>
      <c r="R5" s="8">
        <v>0</v>
      </c>
      <c r="S5" s="145">
        <v>0</v>
      </c>
      <c r="T5" s="94">
        <v>0</v>
      </c>
      <c r="U5" s="94">
        <v>0</v>
      </c>
      <c r="V5" s="104">
        <v>0</v>
      </c>
      <c r="W5" s="30">
        <v>0</v>
      </c>
      <c r="X5" s="2">
        <f t="shared" ref="X5:Y9" si="0">C5+F5+I5+L5</f>
        <v>71</v>
      </c>
      <c r="Y5" s="38">
        <f t="shared" si="0"/>
        <v>307912305</v>
      </c>
      <c r="Z5" s="38">
        <f t="shared" ref="Z5:Z11" si="1">Y5/X5</f>
        <v>4336793.0281690145</v>
      </c>
      <c r="AD5" s="63">
        <v>2012</v>
      </c>
      <c r="AE5" s="65">
        <v>0</v>
      </c>
      <c r="AF5" s="63">
        <v>71</v>
      </c>
      <c r="AG5" s="64">
        <v>307.912305</v>
      </c>
      <c r="AH5" s="64">
        <v>4.3367930281690139</v>
      </c>
    </row>
    <row r="6" spans="1:34" x14ac:dyDescent="0.25">
      <c r="A6" s="2">
        <v>2013</v>
      </c>
      <c r="B6" s="133">
        <v>0</v>
      </c>
      <c r="C6" s="2">
        <v>61</v>
      </c>
      <c r="D6" s="38">
        <v>21098554</v>
      </c>
      <c r="E6" s="133">
        <v>0</v>
      </c>
      <c r="F6" s="2">
        <v>0</v>
      </c>
      <c r="G6" s="38">
        <v>0</v>
      </c>
      <c r="H6" s="133">
        <v>0</v>
      </c>
      <c r="I6" s="2">
        <v>8</v>
      </c>
      <c r="J6" s="38">
        <v>1411781</v>
      </c>
      <c r="K6" s="133">
        <v>0</v>
      </c>
      <c r="L6" s="2">
        <v>12</v>
      </c>
      <c r="M6" s="45">
        <v>27501354</v>
      </c>
      <c r="N6" s="8">
        <v>0</v>
      </c>
      <c r="O6" s="8">
        <v>0</v>
      </c>
      <c r="P6" s="8">
        <v>0</v>
      </c>
      <c r="Q6" s="8">
        <v>0</v>
      </c>
      <c r="R6" s="8">
        <v>0</v>
      </c>
      <c r="S6" s="145">
        <v>0</v>
      </c>
      <c r="T6" s="94">
        <v>0</v>
      </c>
      <c r="U6" s="94">
        <v>0</v>
      </c>
      <c r="V6" s="104">
        <v>0</v>
      </c>
      <c r="W6" s="30">
        <v>0</v>
      </c>
      <c r="X6" s="2">
        <f t="shared" si="0"/>
        <v>81</v>
      </c>
      <c r="Y6" s="38">
        <f t="shared" si="0"/>
        <v>50011689</v>
      </c>
      <c r="Z6" s="38">
        <f t="shared" si="1"/>
        <v>617428.25925925921</v>
      </c>
      <c r="AD6" s="63">
        <v>2013</v>
      </c>
      <c r="AE6" s="65">
        <v>0</v>
      </c>
      <c r="AF6" s="63">
        <v>81</v>
      </c>
      <c r="AG6" s="64">
        <v>50.011688999999997</v>
      </c>
      <c r="AH6" s="64">
        <v>0.61742825925925926</v>
      </c>
    </row>
    <row r="7" spans="1:34" x14ac:dyDescent="0.25">
      <c r="A7" s="2">
        <v>2014</v>
      </c>
      <c r="B7" s="2">
        <v>19</v>
      </c>
      <c r="C7" s="2">
        <v>107</v>
      </c>
      <c r="D7" s="38">
        <v>59729802</v>
      </c>
      <c r="E7" s="2">
        <v>3</v>
      </c>
      <c r="F7" s="2">
        <v>6</v>
      </c>
      <c r="G7" s="38">
        <v>164507312</v>
      </c>
      <c r="H7" s="133">
        <v>17</v>
      </c>
      <c r="I7" s="2">
        <v>41</v>
      </c>
      <c r="J7" s="38">
        <v>5321663</v>
      </c>
      <c r="K7" s="2">
        <v>2</v>
      </c>
      <c r="L7" s="2">
        <v>10</v>
      </c>
      <c r="M7" s="45">
        <v>38944180</v>
      </c>
      <c r="N7" s="8">
        <v>0</v>
      </c>
      <c r="O7" s="8">
        <v>0</v>
      </c>
      <c r="P7" s="8">
        <v>0</v>
      </c>
      <c r="Q7" s="8">
        <v>0</v>
      </c>
      <c r="R7" s="8">
        <v>0</v>
      </c>
      <c r="S7" s="145">
        <v>0</v>
      </c>
      <c r="T7" s="94">
        <v>0</v>
      </c>
      <c r="U7" s="94">
        <v>0</v>
      </c>
      <c r="V7" s="104">
        <v>0</v>
      </c>
      <c r="W7" s="30">
        <v>41</v>
      </c>
      <c r="X7" s="2">
        <f t="shared" si="0"/>
        <v>164</v>
      </c>
      <c r="Y7" s="38">
        <f t="shared" si="0"/>
        <v>268502957</v>
      </c>
      <c r="Z7" s="38">
        <f t="shared" si="1"/>
        <v>1637213.1524390243</v>
      </c>
      <c r="AD7" s="63">
        <v>2014</v>
      </c>
      <c r="AE7" s="65">
        <v>41</v>
      </c>
      <c r="AF7" s="63">
        <v>164</v>
      </c>
      <c r="AG7" s="64">
        <v>268.50295699999998</v>
      </c>
      <c r="AH7" s="64">
        <v>1.6372131524390243</v>
      </c>
    </row>
    <row r="8" spans="1:34" x14ac:dyDescent="0.25">
      <c r="A8" s="2">
        <v>2015</v>
      </c>
      <c r="B8" s="2">
        <v>29</v>
      </c>
      <c r="C8" s="2">
        <v>114</v>
      </c>
      <c r="D8" s="38">
        <v>53923521</v>
      </c>
      <c r="E8" s="2">
        <v>1</v>
      </c>
      <c r="F8" s="2">
        <v>1</v>
      </c>
      <c r="G8" s="38">
        <v>46471239</v>
      </c>
      <c r="H8" s="2">
        <v>11</v>
      </c>
      <c r="I8" s="2">
        <v>65</v>
      </c>
      <c r="J8" s="38">
        <v>2416917</v>
      </c>
      <c r="K8" s="2">
        <v>2</v>
      </c>
      <c r="L8" s="2">
        <v>8</v>
      </c>
      <c r="M8" s="45">
        <v>23704458</v>
      </c>
      <c r="N8" s="8">
        <v>0</v>
      </c>
      <c r="O8" s="8">
        <v>0</v>
      </c>
      <c r="P8" s="8">
        <v>0</v>
      </c>
      <c r="Q8" s="8">
        <v>0</v>
      </c>
      <c r="R8" s="8">
        <v>0</v>
      </c>
      <c r="S8" s="145">
        <v>0</v>
      </c>
      <c r="T8" s="94">
        <v>0</v>
      </c>
      <c r="U8" s="94">
        <v>0</v>
      </c>
      <c r="V8" s="104">
        <v>0</v>
      </c>
      <c r="W8" s="30">
        <f>B8+E8+H8+K8</f>
        <v>43</v>
      </c>
      <c r="X8" s="2">
        <f t="shared" si="0"/>
        <v>188</v>
      </c>
      <c r="Y8" s="38">
        <f t="shared" si="0"/>
        <v>126516135</v>
      </c>
      <c r="Z8" s="38">
        <f t="shared" si="1"/>
        <v>672958.16489361704</v>
      </c>
      <c r="AD8" s="63">
        <v>2015</v>
      </c>
      <c r="AE8" s="65">
        <v>43</v>
      </c>
      <c r="AF8" s="63">
        <v>188</v>
      </c>
      <c r="AG8" s="66">
        <v>126.51613500000001</v>
      </c>
      <c r="AH8" s="64">
        <v>0.67295816489361704</v>
      </c>
    </row>
    <row r="9" spans="1:34" x14ac:dyDescent="0.25">
      <c r="A9" s="2">
        <v>2016</v>
      </c>
      <c r="B9" s="2">
        <v>29</v>
      </c>
      <c r="C9" s="2">
        <v>110</v>
      </c>
      <c r="D9" s="38">
        <v>52163751</v>
      </c>
      <c r="E9" s="2">
        <v>1</v>
      </c>
      <c r="F9" s="2">
        <v>1</v>
      </c>
      <c r="G9" s="38">
        <v>45392495</v>
      </c>
      <c r="H9" s="2">
        <v>17</v>
      </c>
      <c r="I9" s="2">
        <v>66</v>
      </c>
      <c r="J9" s="38">
        <v>2555464</v>
      </c>
      <c r="K9" s="2">
        <v>1</v>
      </c>
      <c r="L9" s="2">
        <v>69</v>
      </c>
      <c r="M9" s="45">
        <v>21267963</v>
      </c>
      <c r="N9" s="8">
        <v>0</v>
      </c>
      <c r="O9" s="8">
        <v>0</v>
      </c>
      <c r="P9" s="8">
        <v>0</v>
      </c>
      <c r="Q9" s="8">
        <v>0</v>
      </c>
      <c r="R9" s="8">
        <v>0</v>
      </c>
      <c r="S9" s="145">
        <v>0</v>
      </c>
      <c r="T9" s="94">
        <v>0</v>
      </c>
      <c r="U9" s="94">
        <v>0</v>
      </c>
      <c r="V9" s="104">
        <v>0</v>
      </c>
      <c r="W9" s="30">
        <v>48</v>
      </c>
      <c r="X9" s="2">
        <f t="shared" si="0"/>
        <v>246</v>
      </c>
      <c r="Y9" s="38">
        <f t="shared" si="0"/>
        <v>121379673</v>
      </c>
      <c r="Z9" s="38">
        <f t="shared" si="1"/>
        <v>493413.30487804877</v>
      </c>
      <c r="AD9" s="61">
        <v>2016</v>
      </c>
      <c r="AE9" s="30">
        <v>48</v>
      </c>
      <c r="AF9" s="67">
        <v>246</v>
      </c>
      <c r="AG9" s="64">
        <v>121.4</v>
      </c>
      <c r="AH9" s="66">
        <v>0.49349593495934962</v>
      </c>
    </row>
    <row r="10" spans="1:34" x14ac:dyDescent="0.25">
      <c r="A10" s="2">
        <v>2017</v>
      </c>
      <c r="B10" s="2">
        <v>30</v>
      </c>
      <c r="C10" s="2">
        <v>158</v>
      </c>
      <c r="D10" s="38">
        <v>54899247</v>
      </c>
      <c r="E10" s="2">
        <v>1</v>
      </c>
      <c r="F10" s="2">
        <v>1</v>
      </c>
      <c r="G10" s="38">
        <v>41211453</v>
      </c>
      <c r="H10" s="2">
        <v>16</v>
      </c>
      <c r="I10" s="2">
        <v>97</v>
      </c>
      <c r="J10" s="38">
        <v>2177695</v>
      </c>
      <c r="K10" s="2">
        <v>1</v>
      </c>
      <c r="L10" s="2">
        <v>86</v>
      </c>
      <c r="M10" s="45">
        <v>16661117</v>
      </c>
      <c r="N10" s="8">
        <v>1</v>
      </c>
      <c r="O10" s="8">
        <v>2</v>
      </c>
      <c r="P10" s="8">
        <v>135000000</v>
      </c>
      <c r="Q10" s="8">
        <v>1</v>
      </c>
      <c r="R10" s="8">
        <v>8</v>
      </c>
      <c r="S10" s="145">
        <v>64474526</v>
      </c>
      <c r="T10" s="94">
        <v>0</v>
      </c>
      <c r="U10" s="94">
        <v>0</v>
      </c>
      <c r="V10" s="104">
        <v>0</v>
      </c>
      <c r="W10" s="46">
        <f t="shared" ref="W10:Y12" si="2">B10+E10+H10+K10+N10+Q10</f>
        <v>50</v>
      </c>
      <c r="X10" s="38">
        <f t="shared" si="2"/>
        <v>352</v>
      </c>
      <c r="Y10" s="38">
        <f t="shared" si="2"/>
        <v>314424038</v>
      </c>
      <c r="Z10" s="38">
        <f t="shared" si="1"/>
        <v>893250.10795454541</v>
      </c>
      <c r="AD10" s="61">
        <v>2017</v>
      </c>
      <c r="AE10" s="30">
        <v>50</v>
      </c>
      <c r="AF10" s="63">
        <v>352</v>
      </c>
      <c r="AG10" s="66">
        <v>314.424038</v>
      </c>
      <c r="AH10" s="68">
        <v>0.8932501079545454</v>
      </c>
    </row>
    <row r="11" spans="1:34" x14ac:dyDescent="0.25">
      <c r="A11" s="2">
        <v>2018</v>
      </c>
      <c r="B11" s="2">
        <v>29</v>
      </c>
      <c r="C11" s="2">
        <v>165</v>
      </c>
      <c r="D11" s="38">
        <v>141720457</v>
      </c>
      <c r="E11" s="2">
        <v>1</v>
      </c>
      <c r="F11" s="2">
        <v>1</v>
      </c>
      <c r="G11" s="38">
        <v>33698823</v>
      </c>
      <c r="H11" s="2">
        <v>15</v>
      </c>
      <c r="I11" s="2">
        <v>147</v>
      </c>
      <c r="J11" s="38">
        <v>4270428</v>
      </c>
      <c r="K11" s="2">
        <v>1</v>
      </c>
      <c r="L11" s="2">
        <v>117</v>
      </c>
      <c r="M11" s="45">
        <v>26197188</v>
      </c>
      <c r="N11" s="38">
        <v>1</v>
      </c>
      <c r="O11" s="38">
        <v>1</v>
      </c>
      <c r="P11" s="38">
        <v>1200</v>
      </c>
      <c r="Q11" s="38">
        <v>1</v>
      </c>
      <c r="R11" s="38">
        <v>1</v>
      </c>
      <c r="S11" s="45">
        <v>4940688</v>
      </c>
      <c r="T11" s="94">
        <v>0</v>
      </c>
      <c r="U11" s="94">
        <v>0</v>
      </c>
      <c r="V11" s="104">
        <v>0</v>
      </c>
      <c r="W11" s="46">
        <f t="shared" si="2"/>
        <v>48</v>
      </c>
      <c r="X11" s="38">
        <f t="shared" si="2"/>
        <v>432</v>
      </c>
      <c r="Y11" s="38">
        <f t="shared" si="2"/>
        <v>210828784</v>
      </c>
      <c r="Z11" s="38">
        <f t="shared" si="1"/>
        <v>488029.59259259258</v>
      </c>
      <c r="AD11" s="61">
        <v>2018</v>
      </c>
      <c r="AE11" s="62">
        <v>48</v>
      </c>
      <c r="AF11" s="60">
        <v>432</v>
      </c>
      <c r="AG11" s="59">
        <v>210.8</v>
      </c>
      <c r="AH11" s="59">
        <v>0.5</v>
      </c>
    </row>
    <row r="12" spans="1:34" x14ac:dyDescent="0.25">
      <c r="A12" s="96">
        <v>2019</v>
      </c>
      <c r="B12" s="94">
        <v>35</v>
      </c>
      <c r="C12" s="94">
        <v>141</v>
      </c>
      <c r="D12" s="38">
        <v>76974618</v>
      </c>
      <c r="E12" s="94">
        <v>1</v>
      </c>
      <c r="F12" s="94">
        <v>1</v>
      </c>
      <c r="G12" s="38">
        <v>37578581</v>
      </c>
      <c r="H12" s="94">
        <v>19</v>
      </c>
      <c r="I12" s="94">
        <v>121</v>
      </c>
      <c r="J12" s="38">
        <v>187900702</v>
      </c>
      <c r="K12" s="94">
        <v>1</v>
      </c>
      <c r="L12" s="94">
        <v>68</v>
      </c>
      <c r="M12" s="38">
        <v>4243692</v>
      </c>
      <c r="N12" s="94">
        <v>1</v>
      </c>
      <c r="O12" s="94">
        <v>4</v>
      </c>
      <c r="P12" s="38">
        <v>19927</v>
      </c>
      <c r="Q12" s="94">
        <v>0</v>
      </c>
      <c r="R12" s="94">
        <v>0</v>
      </c>
      <c r="S12" s="29">
        <v>0</v>
      </c>
      <c r="T12" s="94">
        <v>0</v>
      </c>
      <c r="U12" s="94">
        <v>0</v>
      </c>
      <c r="V12" s="104">
        <v>0</v>
      </c>
      <c r="W12" s="30">
        <f t="shared" si="2"/>
        <v>57</v>
      </c>
      <c r="X12" s="94">
        <f t="shared" si="2"/>
        <v>335</v>
      </c>
      <c r="Y12" s="38">
        <f t="shared" si="2"/>
        <v>306717520</v>
      </c>
      <c r="Z12" s="38">
        <f>Y12/X12</f>
        <v>915574.68656716414</v>
      </c>
      <c r="AD12" s="61">
        <v>2019</v>
      </c>
      <c r="AE12" s="62">
        <v>57</v>
      </c>
      <c r="AF12" s="96">
        <v>335</v>
      </c>
      <c r="AG12" s="66">
        <v>306.7</v>
      </c>
      <c r="AH12" s="66">
        <v>0.9</v>
      </c>
    </row>
    <row r="13" spans="1:34" s="93" customFormat="1" x14ac:dyDescent="0.25">
      <c r="A13" s="96">
        <v>2020</v>
      </c>
      <c r="B13" s="94">
        <v>33</v>
      </c>
      <c r="C13" s="94">
        <v>124</v>
      </c>
      <c r="D13" s="38">
        <v>183121890</v>
      </c>
      <c r="E13" s="38">
        <v>3</v>
      </c>
      <c r="F13" s="38">
        <v>6</v>
      </c>
      <c r="G13" s="38">
        <v>487198225</v>
      </c>
      <c r="H13" s="38">
        <v>16</v>
      </c>
      <c r="I13" s="38">
        <v>154</v>
      </c>
      <c r="J13" s="38">
        <v>2633571</v>
      </c>
      <c r="K13" s="38">
        <v>2</v>
      </c>
      <c r="L13" s="38">
        <v>50</v>
      </c>
      <c r="M13" s="38">
        <v>10100025</v>
      </c>
      <c r="N13" s="38">
        <v>2</v>
      </c>
      <c r="O13" s="38">
        <v>2</v>
      </c>
      <c r="P13" s="38">
        <v>90656</v>
      </c>
      <c r="Q13" s="38">
        <v>2</v>
      </c>
      <c r="R13" s="38">
        <v>6</v>
      </c>
      <c r="S13" s="45">
        <v>14402720</v>
      </c>
      <c r="T13" s="38">
        <v>1</v>
      </c>
      <c r="U13" s="38">
        <v>1</v>
      </c>
      <c r="V13" s="57">
        <v>30000</v>
      </c>
      <c r="W13" s="30">
        <f>B13+E13+H13+K13+N13+Q13+T13</f>
        <v>59</v>
      </c>
      <c r="X13" s="94">
        <f>C13+F13+I13+L13+O13+R13+U13</f>
        <v>343</v>
      </c>
      <c r="Y13" s="38">
        <f>D13+G13+J13+M13+P13+S13+V13</f>
        <v>697577087</v>
      </c>
      <c r="Z13" s="38">
        <f>Y13/X13</f>
        <v>2033752.4402332362</v>
      </c>
      <c r="AD13" s="61">
        <v>2020</v>
      </c>
      <c r="AE13" s="144">
        <v>59</v>
      </c>
      <c r="AF13" s="94">
        <v>343</v>
      </c>
      <c r="AG13" s="94">
        <v>697.5</v>
      </c>
      <c r="AH13" s="68">
        <v>2</v>
      </c>
    </row>
    <row r="14" spans="1:34" s="93" customFormat="1" x14ac:dyDescent="0.25">
      <c r="D14" s="146"/>
      <c r="E14" s="146"/>
      <c r="F14" s="146"/>
      <c r="G14" s="146"/>
      <c r="H14" s="146"/>
      <c r="I14" s="146"/>
      <c r="J14" s="146"/>
      <c r="K14" s="146"/>
      <c r="L14" s="146"/>
      <c r="M14" s="146"/>
      <c r="N14" s="146"/>
      <c r="O14" s="146"/>
      <c r="P14" s="146"/>
      <c r="Q14" s="146"/>
      <c r="R14" s="146"/>
      <c r="S14" s="146"/>
      <c r="T14" s="146"/>
      <c r="U14" s="146"/>
      <c r="V14" s="146"/>
    </row>
    <row r="15" spans="1:34" x14ac:dyDescent="0.25">
      <c r="A15" s="36" t="s">
        <v>42</v>
      </c>
    </row>
    <row r="17" spans="1:12" x14ac:dyDescent="0.25">
      <c r="A17" s="160" t="s">
        <v>31</v>
      </c>
      <c r="B17" s="160" t="s">
        <v>43</v>
      </c>
      <c r="C17" s="160"/>
      <c r="D17" s="160"/>
      <c r="E17" s="161"/>
      <c r="F17" s="186"/>
      <c r="G17" s="76"/>
      <c r="H17" s="74"/>
    </row>
    <row r="18" spans="1:12" ht="105" x14ac:dyDescent="0.25">
      <c r="A18" s="160"/>
      <c r="B18" s="73" t="s">
        <v>44</v>
      </c>
      <c r="C18" s="118" t="s">
        <v>58</v>
      </c>
      <c r="D18" s="73" t="s">
        <v>45</v>
      </c>
      <c r="E18" s="119" t="s">
        <v>59</v>
      </c>
      <c r="F18" s="187"/>
      <c r="G18" s="47" t="s">
        <v>46</v>
      </c>
      <c r="H18" s="101" t="s">
        <v>185</v>
      </c>
    </row>
    <row r="19" spans="1:12" x14ac:dyDescent="0.25">
      <c r="A19" s="2">
        <v>2012</v>
      </c>
      <c r="B19" s="2">
        <v>0</v>
      </c>
      <c r="C19" s="137">
        <v>0</v>
      </c>
      <c r="D19" s="38">
        <f>Y5</f>
        <v>307912305</v>
      </c>
      <c r="E19" s="132">
        <v>0.17100000000000001</v>
      </c>
      <c r="F19" s="188"/>
      <c r="G19" s="46">
        <v>1804590796</v>
      </c>
      <c r="H19" s="2">
        <v>240</v>
      </c>
    </row>
    <row r="20" spans="1:12" x14ac:dyDescent="0.25">
      <c r="A20" s="2">
        <v>2013</v>
      </c>
      <c r="B20" s="2">
        <v>0</v>
      </c>
      <c r="C20" s="137">
        <v>0</v>
      </c>
      <c r="D20" s="38">
        <f>Y6</f>
        <v>50011689</v>
      </c>
      <c r="E20" s="132">
        <v>3.7999999999999999E-2</v>
      </c>
      <c r="F20" s="188"/>
      <c r="G20" s="46">
        <v>1305115872</v>
      </c>
      <c r="H20" s="2">
        <v>238</v>
      </c>
    </row>
    <row r="21" spans="1:12" x14ac:dyDescent="0.25">
      <c r="A21" s="2">
        <v>2014</v>
      </c>
      <c r="B21" s="2">
        <v>41</v>
      </c>
      <c r="C21" s="122">
        <f>B21/H21</f>
        <v>0.18552036199095023</v>
      </c>
      <c r="D21" s="38">
        <f>Y7</f>
        <v>268502957</v>
      </c>
      <c r="E21" s="132">
        <v>0.16400000000000001</v>
      </c>
      <c r="F21" s="188"/>
      <c r="G21" s="46">
        <v>1632977236</v>
      </c>
      <c r="H21" s="2">
        <v>221</v>
      </c>
    </row>
    <row r="22" spans="1:12" x14ac:dyDescent="0.25">
      <c r="A22" s="2">
        <v>2015</v>
      </c>
      <c r="B22" s="2">
        <f>W8</f>
        <v>43</v>
      </c>
      <c r="C22" s="122">
        <f>B22/[1]II_Dinamika_sps_skaits_kopā_sum!G17</f>
        <v>0.18297872340425531</v>
      </c>
      <c r="D22" s="38">
        <f>Y8</f>
        <v>126516135</v>
      </c>
      <c r="E22" s="132">
        <v>9.8000000000000004E-2</v>
      </c>
      <c r="F22" s="188"/>
      <c r="G22" s="46">
        <v>1296767325</v>
      </c>
      <c r="H22" s="2">
        <v>235</v>
      </c>
    </row>
    <row r="23" spans="1:12" x14ac:dyDescent="0.25">
      <c r="A23" s="2">
        <v>2016</v>
      </c>
      <c r="B23" s="2">
        <v>48</v>
      </c>
      <c r="C23" s="122">
        <v>0.21099999999999999</v>
      </c>
      <c r="D23" s="38">
        <v>121379673</v>
      </c>
      <c r="E23" s="122">
        <v>7.9000000000000001E-2</v>
      </c>
      <c r="F23" s="188"/>
      <c r="G23" s="38">
        <v>1529612786</v>
      </c>
      <c r="H23" s="2">
        <v>228</v>
      </c>
    </row>
    <row r="24" spans="1:12" x14ac:dyDescent="0.25">
      <c r="A24" s="2">
        <v>2017</v>
      </c>
      <c r="B24" s="2">
        <v>50</v>
      </c>
      <c r="C24" s="122">
        <v>0.217</v>
      </c>
      <c r="D24" s="38">
        <v>314424038</v>
      </c>
      <c r="E24" s="132">
        <v>0.254</v>
      </c>
      <c r="F24" s="188"/>
      <c r="G24" s="38">
        <v>1237679088</v>
      </c>
      <c r="H24" s="2">
        <v>230</v>
      </c>
    </row>
    <row r="25" spans="1:12" x14ac:dyDescent="0.25">
      <c r="A25" s="67">
        <v>2018</v>
      </c>
      <c r="B25" s="63">
        <v>48</v>
      </c>
      <c r="C25" s="122">
        <v>0.215</v>
      </c>
      <c r="D25" s="38">
        <v>210828784</v>
      </c>
      <c r="E25" s="9">
        <f>-E26</f>
        <v>0</v>
      </c>
      <c r="F25" s="189"/>
      <c r="G25" s="8">
        <v>0</v>
      </c>
      <c r="H25" s="30">
        <v>223</v>
      </c>
    </row>
    <row r="26" spans="1:12" x14ac:dyDescent="0.25">
      <c r="A26" s="96">
        <v>2019</v>
      </c>
      <c r="B26" s="96">
        <v>57</v>
      </c>
      <c r="C26" s="122">
        <v>0.25800000000000001</v>
      </c>
      <c r="D26" s="105">
        <v>306717520</v>
      </c>
      <c r="E26" s="9">
        <f>-E27</f>
        <v>0</v>
      </c>
      <c r="F26" s="190"/>
      <c r="G26" s="8">
        <v>0</v>
      </c>
      <c r="H26" s="96">
        <v>221</v>
      </c>
    </row>
    <row r="27" spans="1:12" s="93" customFormat="1" x14ac:dyDescent="0.25">
      <c r="A27" s="96">
        <v>2020</v>
      </c>
      <c r="B27" s="96">
        <v>59</v>
      </c>
      <c r="C27" s="11">
        <v>0.27</v>
      </c>
      <c r="D27" s="87">
        <v>697577087</v>
      </c>
      <c r="E27" s="184">
        <v>0</v>
      </c>
      <c r="F27" s="191"/>
      <c r="G27" s="185">
        <v>0</v>
      </c>
      <c r="H27" s="96">
        <v>218</v>
      </c>
    </row>
    <row r="28" spans="1:12" s="93" customFormat="1" x14ac:dyDescent="0.25"/>
    <row r="29" spans="1:12" x14ac:dyDescent="0.25">
      <c r="A29" s="36" t="s">
        <v>261</v>
      </c>
    </row>
    <row r="31" spans="1:12" ht="29.25" customHeight="1" x14ac:dyDescent="0.25">
      <c r="A31" s="162"/>
      <c r="B31" s="162"/>
      <c r="C31" s="162"/>
      <c r="D31" s="163" t="s">
        <v>57</v>
      </c>
      <c r="E31" s="163"/>
      <c r="F31" s="164"/>
      <c r="G31" s="165" t="s">
        <v>263</v>
      </c>
      <c r="H31" s="163"/>
      <c r="I31" s="163"/>
      <c r="J31" s="166" t="s">
        <v>264</v>
      </c>
      <c r="K31" s="167"/>
      <c r="L31" s="168"/>
    </row>
    <row r="32" spans="1:12" ht="60" x14ac:dyDescent="0.25">
      <c r="A32" s="162"/>
      <c r="B32" s="162"/>
      <c r="C32" s="162"/>
      <c r="D32" s="47" t="s">
        <v>265</v>
      </c>
      <c r="E32" s="42" t="s">
        <v>48</v>
      </c>
      <c r="F32" s="42" t="s">
        <v>38</v>
      </c>
      <c r="G32" s="42" t="s">
        <v>47</v>
      </c>
      <c r="H32" s="42" t="s">
        <v>41</v>
      </c>
      <c r="I32" s="43" t="s">
        <v>38</v>
      </c>
      <c r="J32" s="70" t="s">
        <v>40</v>
      </c>
      <c r="K32" s="118" t="s">
        <v>41</v>
      </c>
      <c r="L32" s="118" t="s">
        <v>38</v>
      </c>
    </row>
    <row r="33" spans="1:28" x14ac:dyDescent="0.25">
      <c r="A33" s="173" t="s">
        <v>36</v>
      </c>
      <c r="B33" s="173"/>
      <c r="C33" s="173"/>
      <c r="D33" s="77">
        <v>57</v>
      </c>
      <c r="E33" s="48">
        <v>335</v>
      </c>
      <c r="F33" s="48">
        <v>306717520</v>
      </c>
      <c r="G33" s="48">
        <f>G35+G36+G37+G38+G39+G40+G41</f>
        <v>59</v>
      </c>
      <c r="H33" s="48">
        <f>H35+H36+H37+H38+H39+H40+H41</f>
        <v>343</v>
      </c>
      <c r="I33" s="49">
        <f t="shared" ref="I33" si="3">I35+I36+I37+I38+I39+I40</f>
        <v>697547087</v>
      </c>
      <c r="J33" s="126">
        <f>(G33-D33)/D33</f>
        <v>3.5087719298245612E-2</v>
      </c>
      <c r="K33" s="127">
        <f>(H33-E33)/E33</f>
        <v>2.3880597014925373E-2</v>
      </c>
      <c r="L33" s="127">
        <f>(I33-F33)/F33</f>
        <v>1.2742329391552201</v>
      </c>
    </row>
    <row r="34" spans="1:28" x14ac:dyDescent="0.25">
      <c r="A34" s="174" t="s">
        <v>49</v>
      </c>
      <c r="B34" s="175"/>
      <c r="C34" s="175"/>
      <c r="D34" s="50"/>
      <c r="E34" s="51"/>
      <c r="F34" s="51"/>
      <c r="G34" s="50"/>
      <c r="H34" s="52"/>
      <c r="I34" s="52"/>
      <c r="J34" s="52"/>
      <c r="K34" s="51"/>
      <c r="L34" s="128"/>
    </row>
    <row r="35" spans="1:28" x14ac:dyDescent="0.25">
      <c r="A35" s="176" t="s">
        <v>12</v>
      </c>
      <c r="B35" s="176"/>
      <c r="C35" s="176"/>
      <c r="D35" s="53">
        <v>35</v>
      </c>
      <c r="E35" s="53">
        <v>141</v>
      </c>
      <c r="F35" s="53">
        <v>76974618</v>
      </c>
      <c r="G35" s="53">
        <v>33</v>
      </c>
      <c r="H35" s="53">
        <v>124</v>
      </c>
      <c r="I35" s="54">
        <v>183121890</v>
      </c>
      <c r="J35" s="129">
        <f t="shared" ref="J35:L38" si="4">(G35-D35)/D35</f>
        <v>-5.7142857142857141E-2</v>
      </c>
      <c r="K35" s="130">
        <f t="shared" si="4"/>
        <v>-0.12056737588652482</v>
      </c>
      <c r="L35" s="130">
        <f t="shared" si="4"/>
        <v>1.378990565435479</v>
      </c>
      <c r="N35" s="138"/>
    </row>
    <row r="36" spans="1:28" x14ac:dyDescent="0.25">
      <c r="A36" s="177" t="s">
        <v>14</v>
      </c>
      <c r="B36" s="177"/>
      <c r="C36" s="177"/>
      <c r="D36" s="38">
        <v>19</v>
      </c>
      <c r="E36" s="38">
        <v>121</v>
      </c>
      <c r="F36" s="38">
        <v>187900702</v>
      </c>
      <c r="G36" s="38">
        <v>16</v>
      </c>
      <c r="H36" s="38">
        <v>154</v>
      </c>
      <c r="I36" s="45">
        <v>2633571</v>
      </c>
      <c r="J36" s="131">
        <f t="shared" si="4"/>
        <v>-0.15789473684210525</v>
      </c>
      <c r="K36" s="122">
        <f t="shared" si="4"/>
        <v>0.27272727272727271</v>
      </c>
      <c r="L36" s="122">
        <f t="shared" si="4"/>
        <v>-0.98598424076137836</v>
      </c>
      <c r="N36" s="138"/>
    </row>
    <row r="37" spans="1:28" x14ac:dyDescent="0.25">
      <c r="A37" s="177" t="s">
        <v>15</v>
      </c>
      <c r="B37" s="177"/>
      <c r="C37" s="177"/>
      <c r="D37" s="38">
        <v>1</v>
      </c>
      <c r="E37" s="38">
        <v>68</v>
      </c>
      <c r="F37" s="38">
        <v>4243692</v>
      </c>
      <c r="G37" s="38">
        <v>2</v>
      </c>
      <c r="H37" s="38">
        <v>50</v>
      </c>
      <c r="I37" s="45">
        <v>10100025</v>
      </c>
      <c r="J37" s="131">
        <f t="shared" si="4"/>
        <v>1</v>
      </c>
      <c r="K37" s="122">
        <f t="shared" si="4"/>
        <v>-0.26470588235294118</v>
      </c>
      <c r="L37" s="122">
        <f t="shared" si="4"/>
        <v>1.3800089638927613</v>
      </c>
      <c r="N37" s="138"/>
    </row>
    <row r="38" spans="1:28" x14ac:dyDescent="0.25">
      <c r="A38" s="177" t="s">
        <v>13</v>
      </c>
      <c r="B38" s="177"/>
      <c r="C38" s="177"/>
      <c r="D38" s="38">
        <v>1</v>
      </c>
      <c r="E38" s="38">
        <v>1</v>
      </c>
      <c r="F38" s="38">
        <v>37578581</v>
      </c>
      <c r="G38" s="38">
        <v>3</v>
      </c>
      <c r="H38" s="38">
        <v>6</v>
      </c>
      <c r="I38" s="45">
        <v>487198225</v>
      </c>
      <c r="J38" s="131">
        <f t="shared" si="4"/>
        <v>2</v>
      </c>
      <c r="K38" s="122">
        <f t="shared" si="4"/>
        <v>5</v>
      </c>
      <c r="L38" s="122">
        <f t="shared" si="4"/>
        <v>11.964785046034601</v>
      </c>
      <c r="N38" s="138"/>
    </row>
    <row r="39" spans="1:28" x14ac:dyDescent="0.25">
      <c r="A39" s="177" t="s">
        <v>60</v>
      </c>
      <c r="B39" s="177"/>
      <c r="C39" s="177"/>
      <c r="D39" s="38">
        <v>1</v>
      </c>
      <c r="E39" s="38">
        <v>4</v>
      </c>
      <c r="F39" s="38">
        <v>19927</v>
      </c>
      <c r="G39" s="38">
        <v>2</v>
      </c>
      <c r="H39" s="38">
        <v>2</v>
      </c>
      <c r="I39" s="45">
        <v>90656</v>
      </c>
      <c r="J39" s="131">
        <f t="shared" ref="J39" si="5">(G39-D39)/D39</f>
        <v>1</v>
      </c>
      <c r="K39" s="122">
        <f t="shared" ref="K39" si="6">(H39-E39)/E39</f>
        <v>-0.5</v>
      </c>
      <c r="L39" s="122">
        <f t="shared" ref="L39" si="7">(I39-F39)/F39</f>
        <v>3.5494053294525014</v>
      </c>
      <c r="N39" s="138"/>
    </row>
    <row r="40" spans="1:28" x14ac:dyDescent="0.25">
      <c r="A40" s="177" t="s">
        <v>18</v>
      </c>
      <c r="B40" s="177"/>
      <c r="C40" s="177"/>
      <c r="D40" s="38">
        <v>0</v>
      </c>
      <c r="E40" s="38">
        <v>0</v>
      </c>
      <c r="F40" s="38">
        <v>0</v>
      </c>
      <c r="G40" s="38">
        <v>2</v>
      </c>
      <c r="H40" s="38">
        <v>6</v>
      </c>
      <c r="I40" s="45">
        <v>14402720</v>
      </c>
      <c r="J40" s="131">
        <v>1</v>
      </c>
      <c r="K40" s="122">
        <v>1</v>
      </c>
      <c r="L40" s="122">
        <v>1</v>
      </c>
    </row>
    <row r="41" spans="1:28" s="93" customFormat="1" x14ac:dyDescent="0.25">
      <c r="A41" s="194" t="s">
        <v>19</v>
      </c>
      <c r="B41" s="195"/>
      <c r="C41" s="196"/>
      <c r="D41" s="38">
        <v>0</v>
      </c>
      <c r="E41" s="38">
        <v>0</v>
      </c>
      <c r="F41" s="38">
        <v>0</v>
      </c>
      <c r="G41" s="38">
        <v>1</v>
      </c>
      <c r="H41" s="38">
        <v>1</v>
      </c>
      <c r="I41" s="57">
        <v>30000</v>
      </c>
      <c r="J41" s="193">
        <v>1</v>
      </c>
      <c r="K41" s="122">
        <v>1</v>
      </c>
      <c r="L41" s="122">
        <v>1</v>
      </c>
    </row>
    <row r="43" spans="1:28" x14ac:dyDescent="0.25">
      <c r="A43" s="36" t="s">
        <v>262</v>
      </c>
    </row>
    <row r="44" spans="1:28" x14ac:dyDescent="0.25">
      <c r="T44" s="78"/>
    </row>
    <row r="45" spans="1:28" ht="15" customHeight="1" x14ac:dyDescent="0.25">
      <c r="A45" s="162" t="s">
        <v>50</v>
      </c>
      <c r="B45" s="162"/>
      <c r="C45" s="162"/>
      <c r="D45" s="162"/>
      <c r="E45" s="169" t="s">
        <v>12</v>
      </c>
      <c r="F45" s="169"/>
      <c r="G45" s="160" t="s">
        <v>14</v>
      </c>
      <c r="H45" s="160"/>
      <c r="I45" s="169" t="s">
        <v>15</v>
      </c>
      <c r="J45" s="169"/>
      <c r="K45" s="160" t="s">
        <v>51</v>
      </c>
      <c r="L45" s="160"/>
      <c r="M45" s="161" t="s">
        <v>18</v>
      </c>
      <c r="N45" s="178"/>
      <c r="O45" s="161" t="s">
        <v>16</v>
      </c>
      <c r="P45" s="178"/>
      <c r="Q45" s="180" t="s">
        <v>19</v>
      </c>
      <c r="R45" s="180"/>
      <c r="S45" s="161" t="s">
        <v>7</v>
      </c>
      <c r="T45" s="180"/>
      <c r="U45" s="180"/>
      <c r="V45" s="178"/>
    </row>
    <row r="46" spans="1:28" ht="60" x14ac:dyDescent="0.25">
      <c r="A46" s="162"/>
      <c r="B46" s="162"/>
      <c r="C46" s="162"/>
      <c r="D46" s="162"/>
      <c r="E46" s="75" t="s">
        <v>41</v>
      </c>
      <c r="F46" s="75" t="s">
        <v>45</v>
      </c>
      <c r="G46" s="75" t="s">
        <v>41</v>
      </c>
      <c r="H46" s="75" t="s">
        <v>45</v>
      </c>
      <c r="I46" s="75" t="s">
        <v>41</v>
      </c>
      <c r="J46" s="75" t="s">
        <v>45</v>
      </c>
      <c r="K46" s="75" t="s">
        <v>41</v>
      </c>
      <c r="L46" s="75" t="s">
        <v>45</v>
      </c>
      <c r="M46" s="47" t="s">
        <v>41</v>
      </c>
      <c r="N46" s="75" t="s">
        <v>45</v>
      </c>
      <c r="O46" s="142" t="s">
        <v>41</v>
      </c>
      <c r="P46" s="142" t="s">
        <v>45</v>
      </c>
      <c r="Q46" s="47" t="s">
        <v>41</v>
      </c>
      <c r="R46" s="83" t="s">
        <v>45</v>
      </c>
      <c r="S46" s="47" t="s">
        <v>41</v>
      </c>
      <c r="T46" s="135" t="s">
        <v>3</v>
      </c>
      <c r="U46" s="136" t="s">
        <v>45</v>
      </c>
      <c r="V46" s="135" t="s">
        <v>3</v>
      </c>
      <c r="X46" s="75" t="s">
        <v>267</v>
      </c>
      <c r="Y46" s="135" t="s">
        <v>3</v>
      </c>
      <c r="AA46" s="199" t="s">
        <v>267</v>
      </c>
      <c r="AB46" s="142" t="s">
        <v>3</v>
      </c>
    </row>
    <row r="47" spans="1:28" s="93" customFormat="1" x14ac:dyDescent="0.25">
      <c r="A47" s="84" t="s">
        <v>235</v>
      </c>
      <c r="B47" s="111"/>
      <c r="C47" s="111"/>
      <c r="D47" s="112"/>
      <c r="E47" s="113">
        <v>0</v>
      </c>
      <c r="F47" s="116">
        <v>0</v>
      </c>
      <c r="G47" s="113">
        <v>0</v>
      </c>
      <c r="H47" s="113">
        <v>0</v>
      </c>
      <c r="I47" s="113">
        <v>0</v>
      </c>
      <c r="J47" s="113">
        <v>0</v>
      </c>
      <c r="K47" s="113">
        <v>1</v>
      </c>
      <c r="L47" s="116">
        <v>546408</v>
      </c>
      <c r="M47" s="114">
        <v>0</v>
      </c>
      <c r="N47" s="114">
        <v>0</v>
      </c>
      <c r="O47" s="113">
        <v>0</v>
      </c>
      <c r="P47" s="114">
        <v>0</v>
      </c>
      <c r="Q47" s="114">
        <v>0</v>
      </c>
      <c r="R47" s="115">
        <v>0</v>
      </c>
      <c r="S47" s="114">
        <f>E47+G47+I47+K47+M47+O47</f>
        <v>1</v>
      </c>
      <c r="T47" s="121">
        <f>S47/S55</f>
        <v>2.9154518950437317E-3</v>
      </c>
      <c r="U47" s="117">
        <f>F47+H47+J47+L47+N47+P47+R47</f>
        <v>546408</v>
      </c>
      <c r="V47" s="121">
        <f>U47/U55</f>
        <v>7.8329407628608078E-4</v>
      </c>
      <c r="X47" s="84" t="s">
        <v>235</v>
      </c>
      <c r="Y47" s="121">
        <f>V47</f>
        <v>7.8329407628608078E-4</v>
      </c>
      <c r="AA47" s="84" t="s">
        <v>235</v>
      </c>
      <c r="AB47" s="122">
        <f>T47</f>
        <v>2.9154518950437317E-3</v>
      </c>
    </row>
    <row r="48" spans="1:28" x14ac:dyDescent="0.25">
      <c r="A48" s="84" t="s">
        <v>61</v>
      </c>
      <c r="B48" s="85"/>
      <c r="C48" s="85"/>
      <c r="D48" s="86"/>
      <c r="E48" s="38">
        <v>0</v>
      </c>
      <c r="F48" s="38">
        <v>0</v>
      </c>
      <c r="G48" s="38">
        <v>6</v>
      </c>
      <c r="H48" s="38">
        <v>1438</v>
      </c>
      <c r="I48" s="38">
        <v>1</v>
      </c>
      <c r="J48" s="38">
        <v>749731</v>
      </c>
      <c r="K48" s="38">
        <v>1</v>
      </c>
      <c r="L48" s="38">
        <v>37091817</v>
      </c>
      <c r="M48" s="46">
        <v>1</v>
      </c>
      <c r="N48" s="46">
        <v>2720</v>
      </c>
      <c r="O48" s="38">
        <v>1</v>
      </c>
      <c r="P48" s="46">
        <v>50328</v>
      </c>
      <c r="Q48" s="46">
        <v>1</v>
      </c>
      <c r="R48" s="81">
        <v>30000</v>
      </c>
      <c r="S48" s="46">
        <f>E48+G48+I48+K48+M48+O48+Q48</f>
        <v>11</v>
      </c>
      <c r="T48" s="122">
        <f>S48/S55</f>
        <v>3.2069970845481049E-2</v>
      </c>
      <c r="U48" s="46">
        <f>F48+H48+J48+L48+N48+P48+R48</f>
        <v>37926034</v>
      </c>
      <c r="V48" s="124">
        <f>U48/U55</f>
        <v>5.436823357129561E-2</v>
      </c>
      <c r="X48" s="84" t="s">
        <v>61</v>
      </c>
      <c r="Y48" s="124">
        <f>V48</f>
        <v>5.436823357129561E-2</v>
      </c>
      <c r="AA48" s="84" t="s">
        <v>61</v>
      </c>
      <c r="AB48" s="122">
        <f>T48</f>
        <v>3.2069970845481049E-2</v>
      </c>
    </row>
    <row r="49" spans="1:28" x14ac:dyDescent="0.25">
      <c r="A49" s="84" t="s">
        <v>62</v>
      </c>
      <c r="B49" s="85"/>
      <c r="C49" s="85"/>
      <c r="D49" s="86"/>
      <c r="E49" s="38">
        <v>0</v>
      </c>
      <c r="F49" s="38">
        <v>0</v>
      </c>
      <c r="G49" s="38">
        <v>0</v>
      </c>
      <c r="H49" s="38">
        <v>0</v>
      </c>
      <c r="I49" s="38">
        <v>0</v>
      </c>
      <c r="J49" s="38">
        <v>0</v>
      </c>
      <c r="K49" s="38">
        <v>4</v>
      </c>
      <c r="L49" s="38">
        <v>449560000</v>
      </c>
      <c r="M49" s="46">
        <v>0</v>
      </c>
      <c r="N49" s="46">
        <v>0</v>
      </c>
      <c r="O49" s="38">
        <v>0</v>
      </c>
      <c r="P49" s="46">
        <v>0</v>
      </c>
      <c r="Q49" s="46">
        <v>0</v>
      </c>
      <c r="R49" s="81">
        <v>0</v>
      </c>
      <c r="S49" s="46">
        <f>G49+M49+K49</f>
        <v>4</v>
      </c>
      <c r="T49" s="122">
        <f>S49/S55</f>
        <v>1.1661807580174927E-2</v>
      </c>
      <c r="U49" s="46">
        <f>H49+N49+L49</f>
        <v>449560000</v>
      </c>
      <c r="V49" s="124">
        <f>U49/U55</f>
        <v>0.64445924096127893</v>
      </c>
      <c r="X49" s="84" t="s">
        <v>62</v>
      </c>
      <c r="Y49" s="124">
        <f>V49</f>
        <v>0.64445924096127893</v>
      </c>
      <c r="AA49" s="84" t="s">
        <v>62</v>
      </c>
      <c r="AB49" s="122">
        <f>T49</f>
        <v>1.1661807580174927E-2</v>
      </c>
    </row>
    <row r="50" spans="1:28" x14ac:dyDescent="0.25">
      <c r="A50" s="84" t="s">
        <v>234</v>
      </c>
      <c r="B50" s="85"/>
      <c r="C50" s="85"/>
      <c r="D50" s="86"/>
      <c r="E50" s="38">
        <v>0</v>
      </c>
      <c r="F50" s="38">
        <v>0</v>
      </c>
      <c r="G50" s="38">
        <v>0</v>
      </c>
      <c r="H50" s="38">
        <v>0</v>
      </c>
      <c r="I50" s="38">
        <v>1</v>
      </c>
      <c r="J50" s="38">
        <v>179388</v>
      </c>
      <c r="K50" s="38">
        <v>0</v>
      </c>
      <c r="L50" s="38">
        <v>0</v>
      </c>
      <c r="M50" s="46">
        <v>0</v>
      </c>
      <c r="N50" s="46">
        <v>0</v>
      </c>
      <c r="O50" s="38">
        <v>0</v>
      </c>
      <c r="P50" s="46">
        <v>0</v>
      </c>
      <c r="Q50" s="46">
        <v>0</v>
      </c>
      <c r="R50" s="81">
        <v>0</v>
      </c>
      <c r="S50" s="46">
        <f>I50</f>
        <v>1</v>
      </c>
      <c r="T50" s="122">
        <f>S50/S55</f>
        <v>2.9154518950437317E-3</v>
      </c>
      <c r="U50" s="46">
        <f>J50</f>
        <v>179388</v>
      </c>
      <c r="V50" s="124">
        <f>U50/U55</f>
        <v>2.571586758554184E-4</v>
      </c>
      <c r="X50" s="84" t="s">
        <v>234</v>
      </c>
      <c r="Y50" s="124">
        <f>V50</f>
        <v>2.571586758554184E-4</v>
      </c>
      <c r="AA50" s="84" t="s">
        <v>234</v>
      </c>
      <c r="AB50" s="122">
        <f>T50</f>
        <v>2.9154518950437317E-3</v>
      </c>
    </row>
    <row r="51" spans="1:28" s="93" customFormat="1" x14ac:dyDescent="0.25">
      <c r="A51" s="84" t="s">
        <v>66</v>
      </c>
      <c r="B51" s="85"/>
      <c r="C51" s="85"/>
      <c r="D51" s="86"/>
      <c r="E51" s="38">
        <v>1</v>
      </c>
      <c r="F51" s="38">
        <v>1315</v>
      </c>
      <c r="G51" s="38">
        <v>0</v>
      </c>
      <c r="H51" s="38">
        <v>0</v>
      </c>
      <c r="I51" s="38">
        <v>0</v>
      </c>
      <c r="J51" s="38">
        <v>0</v>
      </c>
      <c r="K51" s="38">
        <v>0</v>
      </c>
      <c r="L51" s="38">
        <v>0</v>
      </c>
      <c r="M51" s="46">
        <v>0</v>
      </c>
      <c r="N51" s="46">
        <v>0</v>
      </c>
      <c r="O51" s="38">
        <v>0</v>
      </c>
      <c r="P51" s="46">
        <v>0</v>
      </c>
      <c r="Q51" s="46">
        <v>0</v>
      </c>
      <c r="R51" s="81">
        <v>0</v>
      </c>
      <c r="S51" s="46">
        <f>E51</f>
        <v>1</v>
      </c>
      <c r="T51" s="122">
        <f>S51/S55</f>
        <v>2.9154518950437317E-3</v>
      </c>
      <c r="U51" s="46">
        <f>F51</f>
        <v>1315</v>
      </c>
      <c r="V51" s="124">
        <f>U51/U55</f>
        <v>1.8850963205447141E-6</v>
      </c>
      <c r="X51" s="84" t="s">
        <v>66</v>
      </c>
      <c r="Y51" s="124">
        <f>V51</f>
        <v>1.8850963205447141E-6</v>
      </c>
      <c r="AA51" s="84" t="s">
        <v>66</v>
      </c>
      <c r="AB51" s="122">
        <f>T51</f>
        <v>2.9154518950437317E-3</v>
      </c>
    </row>
    <row r="52" spans="1:28" x14ac:dyDescent="0.25">
      <c r="A52" s="84" t="s">
        <v>65</v>
      </c>
      <c r="B52" s="85"/>
      <c r="C52" s="85"/>
      <c r="D52" s="86"/>
      <c r="E52" s="38">
        <v>123</v>
      </c>
      <c r="F52" s="38">
        <v>183120575</v>
      </c>
      <c r="G52" s="38">
        <v>33</v>
      </c>
      <c r="H52" s="38">
        <v>2622779</v>
      </c>
      <c r="I52" s="38">
        <v>0</v>
      </c>
      <c r="J52" s="38">
        <v>0</v>
      </c>
      <c r="K52" s="38">
        <v>0</v>
      </c>
      <c r="L52" s="38">
        <v>0</v>
      </c>
      <c r="M52" s="46">
        <v>0</v>
      </c>
      <c r="N52" s="46">
        <v>0</v>
      </c>
      <c r="O52" s="38">
        <v>1</v>
      </c>
      <c r="P52" s="46">
        <v>40328</v>
      </c>
      <c r="Q52" s="46">
        <v>0</v>
      </c>
      <c r="R52" s="81">
        <v>0</v>
      </c>
      <c r="S52" s="46">
        <f>E52+G52+O52</f>
        <v>157</v>
      </c>
      <c r="T52" s="122">
        <f>S52/S55</f>
        <v>0.45772594752186591</v>
      </c>
      <c r="U52" s="46">
        <f>F52+H52+P52</f>
        <v>185783682</v>
      </c>
      <c r="V52" s="124">
        <f>U52/U55</f>
        <v>0.26632709912961922</v>
      </c>
      <c r="X52" s="84" t="s">
        <v>65</v>
      </c>
      <c r="Y52" s="124">
        <f>V52</f>
        <v>0.26632709912961922</v>
      </c>
      <c r="AA52" s="84" t="s">
        <v>65</v>
      </c>
      <c r="AB52" s="122">
        <f>T52</f>
        <v>0.45772594752186591</v>
      </c>
    </row>
    <row r="53" spans="1:28" s="93" customFormat="1" x14ac:dyDescent="0.25">
      <c r="A53" s="84" t="s">
        <v>64</v>
      </c>
      <c r="B53" s="85"/>
      <c r="C53" s="85"/>
      <c r="D53" s="86"/>
      <c r="E53" s="38">
        <v>0</v>
      </c>
      <c r="F53" s="38">
        <v>0</v>
      </c>
      <c r="G53" s="38">
        <v>115</v>
      </c>
      <c r="H53" s="38">
        <v>9354</v>
      </c>
      <c r="I53" s="38">
        <v>0</v>
      </c>
      <c r="J53" s="38">
        <v>0</v>
      </c>
      <c r="K53" s="38">
        <v>0</v>
      </c>
      <c r="L53" s="38">
        <v>0</v>
      </c>
      <c r="M53" s="46">
        <v>5</v>
      </c>
      <c r="N53" s="46">
        <v>14400000</v>
      </c>
      <c r="O53" s="38">
        <v>0</v>
      </c>
      <c r="P53" s="46">
        <v>0</v>
      </c>
      <c r="Q53" s="46">
        <v>0</v>
      </c>
      <c r="R53" s="81">
        <v>0</v>
      </c>
      <c r="S53" s="46">
        <f>E53+G53+M53</f>
        <v>120</v>
      </c>
      <c r="T53" s="122">
        <f>S53/S55</f>
        <v>0.3498542274052478</v>
      </c>
      <c r="U53" s="46">
        <f>F53+H53+N53</f>
        <v>14409354</v>
      </c>
      <c r="V53" s="124">
        <f>U53/U55</f>
        <v>2.0656289130666357E-2</v>
      </c>
      <c r="X53" s="84" t="s">
        <v>64</v>
      </c>
      <c r="Y53" s="124">
        <f>V53</f>
        <v>2.0656289130666357E-2</v>
      </c>
      <c r="AA53" s="84" t="s">
        <v>64</v>
      </c>
      <c r="AB53" s="122">
        <f>T53</f>
        <v>0.3498542274052478</v>
      </c>
    </row>
    <row r="54" spans="1:28" x14ac:dyDescent="0.25">
      <c r="A54" s="84" t="s">
        <v>63</v>
      </c>
      <c r="B54" s="85"/>
      <c r="C54" s="85"/>
      <c r="D54" s="86"/>
      <c r="E54" s="38">
        <v>0</v>
      </c>
      <c r="F54" s="38">
        <v>0</v>
      </c>
      <c r="G54" s="38">
        <v>0</v>
      </c>
      <c r="H54" s="38">
        <v>0</v>
      </c>
      <c r="I54" s="38">
        <v>48</v>
      </c>
      <c r="J54" s="38">
        <v>9170906</v>
      </c>
      <c r="K54" s="38">
        <v>0</v>
      </c>
      <c r="L54" s="38">
        <v>0</v>
      </c>
      <c r="M54" s="46">
        <v>0</v>
      </c>
      <c r="N54" s="46">
        <v>0</v>
      </c>
      <c r="O54" s="38">
        <v>0</v>
      </c>
      <c r="P54" s="46">
        <v>0</v>
      </c>
      <c r="Q54" s="46">
        <v>0</v>
      </c>
      <c r="R54" s="81">
        <v>0</v>
      </c>
      <c r="S54" s="46">
        <f>E54+I54</f>
        <v>48</v>
      </c>
      <c r="T54" s="122">
        <f>S54/S55</f>
        <v>0.13994169096209913</v>
      </c>
      <c r="U54" s="46">
        <f>F54+J54</f>
        <v>9170906</v>
      </c>
      <c r="V54" s="124">
        <f>U54/U55</f>
        <v>1.3146799358677904E-2</v>
      </c>
      <c r="X54" s="84" t="s">
        <v>63</v>
      </c>
      <c r="Y54" s="124">
        <f>V54</f>
        <v>1.3146799358677904E-2</v>
      </c>
      <c r="AA54" s="198" t="s">
        <v>63</v>
      </c>
      <c r="AB54" s="122">
        <f>T54</f>
        <v>0.13994169096209913</v>
      </c>
    </row>
    <row r="55" spans="1:28" x14ac:dyDescent="0.25">
      <c r="A55" s="179" t="s">
        <v>7</v>
      </c>
      <c r="B55" s="179"/>
      <c r="C55" s="179"/>
      <c r="D55" s="179"/>
      <c r="E55" s="56">
        <f>SUM(E47:E54)</f>
        <v>124</v>
      </c>
      <c r="F55" s="56">
        <f>SUM(F47:F54)</f>
        <v>183121890</v>
      </c>
      <c r="G55" s="56">
        <f>SUM(G47:G54)</f>
        <v>154</v>
      </c>
      <c r="H55" s="56">
        <f>SUM(H47:H54)</f>
        <v>2633571</v>
      </c>
      <c r="I55" s="56">
        <f>SUM(I47:I54)</f>
        <v>50</v>
      </c>
      <c r="J55" s="56">
        <f>SUM(J47:J54)</f>
        <v>10100025</v>
      </c>
      <c r="K55" s="56">
        <f>SUM(K47:K54)</f>
        <v>6</v>
      </c>
      <c r="L55" s="56">
        <f>SUM(L47:L54)</f>
        <v>487198225</v>
      </c>
      <c r="M55" s="58">
        <f>SUM(M47:M54)</f>
        <v>6</v>
      </c>
      <c r="N55" s="58">
        <f>SUM(N47:N54)</f>
        <v>14402720</v>
      </c>
      <c r="O55" s="56">
        <f>SUM(O47:O54)</f>
        <v>2</v>
      </c>
      <c r="P55" s="58">
        <f>SUM(P47:P54)</f>
        <v>90656</v>
      </c>
      <c r="Q55" s="58">
        <f>SUM(Q47:Q54)</f>
        <v>1</v>
      </c>
      <c r="R55" s="82">
        <f>SUM(R47:R54)</f>
        <v>30000</v>
      </c>
      <c r="S55" s="58">
        <f>SUM(S47:S54)</f>
        <v>343</v>
      </c>
      <c r="T55" s="123">
        <f>SUM(T47:T54)</f>
        <v>1</v>
      </c>
      <c r="U55" s="58">
        <f>SUM(U47:U54)</f>
        <v>697577087</v>
      </c>
      <c r="V55" s="125">
        <f>SUM(V47:V54)</f>
        <v>1</v>
      </c>
      <c r="AA55" s="197"/>
      <c r="AB55" s="192"/>
    </row>
    <row r="56" spans="1:28" x14ac:dyDescent="0.25">
      <c r="AA56" s="197"/>
      <c r="AB56" s="192"/>
    </row>
    <row r="58" spans="1:28" x14ac:dyDescent="0.25">
      <c r="Y58" s="183"/>
    </row>
    <row r="59" spans="1:28" x14ac:dyDescent="0.25">
      <c r="T59" s="78"/>
    </row>
    <row r="60" spans="1:28" x14ac:dyDescent="0.25">
      <c r="A60" s="36" t="s">
        <v>266</v>
      </c>
    </row>
    <row r="62" spans="1:28" ht="75" x14ac:dyDescent="0.25">
      <c r="A62" s="162"/>
      <c r="B62" s="162"/>
      <c r="C62" s="162"/>
      <c r="D62" s="162"/>
      <c r="E62" s="162"/>
      <c r="F62" s="162"/>
      <c r="G62" s="55">
        <v>2012</v>
      </c>
      <c r="H62" s="55">
        <v>2013</v>
      </c>
      <c r="I62" s="55">
        <v>2014</v>
      </c>
      <c r="J62" s="55">
        <v>2015</v>
      </c>
      <c r="K62" s="55">
        <v>2016</v>
      </c>
      <c r="L62" s="55">
        <v>2017</v>
      </c>
      <c r="M62" s="72">
        <v>2018</v>
      </c>
      <c r="N62" s="102">
        <v>2019</v>
      </c>
      <c r="O62" s="141">
        <v>2020</v>
      </c>
      <c r="P62" s="120" t="s">
        <v>268</v>
      </c>
      <c r="Q62" s="79"/>
      <c r="R62" s="79"/>
      <c r="S62" s="79"/>
    </row>
    <row r="63" spans="1:28" x14ac:dyDescent="0.25">
      <c r="A63" s="152" t="s">
        <v>52</v>
      </c>
      <c r="B63" s="152"/>
      <c r="C63" s="152"/>
      <c r="D63" s="152"/>
      <c r="E63" s="152"/>
      <c r="F63" s="152"/>
      <c r="G63" s="38">
        <v>281020028</v>
      </c>
      <c r="H63" s="38">
        <v>22481375</v>
      </c>
      <c r="I63" s="38">
        <v>229558777</v>
      </c>
      <c r="J63" s="38">
        <v>102811677</v>
      </c>
      <c r="K63" s="38">
        <v>100111710</v>
      </c>
      <c r="L63" s="38">
        <v>276439959</v>
      </c>
      <c r="M63" s="38">
        <v>184628086</v>
      </c>
      <c r="N63" s="38">
        <v>302945649</v>
      </c>
      <c r="O63" s="38">
        <f>U47+U48+U49+U50+U51+U52+U53</f>
        <v>688406181</v>
      </c>
      <c r="P63" s="9">
        <f>(O63-N63)/N63</f>
        <v>1.2723752041740002</v>
      </c>
      <c r="Q63" s="80"/>
      <c r="R63" s="80"/>
      <c r="S63" s="80"/>
    </row>
    <row r="64" spans="1:28" x14ac:dyDescent="0.25">
      <c r="A64" s="152" t="s">
        <v>67</v>
      </c>
      <c r="B64" s="152"/>
      <c r="C64" s="152"/>
      <c r="D64" s="152"/>
      <c r="E64" s="152"/>
      <c r="F64" s="152"/>
      <c r="G64" s="133">
        <v>0</v>
      </c>
      <c r="H64" s="133">
        <v>0</v>
      </c>
      <c r="I64" s="133">
        <v>0</v>
      </c>
      <c r="J64" s="133">
        <v>0</v>
      </c>
      <c r="K64" s="133">
        <v>0</v>
      </c>
      <c r="L64" s="8">
        <v>21322962</v>
      </c>
      <c r="M64" s="8">
        <v>0</v>
      </c>
      <c r="N64" s="133">
        <v>0</v>
      </c>
      <c r="O64" s="94">
        <v>0</v>
      </c>
      <c r="P64" s="9">
        <f>(N64)</f>
        <v>0</v>
      </c>
      <c r="Q64" s="80"/>
      <c r="R64" s="80"/>
      <c r="S64" s="80"/>
    </row>
    <row r="65" spans="1:19" x14ac:dyDescent="0.25">
      <c r="A65" s="152" t="s">
        <v>68</v>
      </c>
      <c r="B65" s="152"/>
      <c r="C65" s="152"/>
      <c r="D65" s="152"/>
      <c r="E65" s="152"/>
      <c r="F65" s="152"/>
      <c r="G65" s="8">
        <v>26892277</v>
      </c>
      <c r="H65" s="8">
        <v>27461426</v>
      </c>
      <c r="I65" s="8">
        <v>38944180</v>
      </c>
      <c r="J65" s="8">
        <v>23704458</v>
      </c>
      <c r="K65" s="8">
        <v>21267963</v>
      </c>
      <c r="L65" s="134">
        <v>16661117</v>
      </c>
      <c r="M65" s="8">
        <v>26200698</v>
      </c>
      <c r="N65" s="8">
        <v>3771871</v>
      </c>
      <c r="O65" s="38">
        <f>U54</f>
        <v>9170906</v>
      </c>
      <c r="P65" s="9">
        <f>(O65-N65)/N65</f>
        <v>1.4313943928623223</v>
      </c>
      <c r="Q65" s="80"/>
      <c r="R65" s="80"/>
      <c r="S65" s="80"/>
    </row>
    <row r="66" spans="1:19" x14ac:dyDescent="0.25">
      <c r="A66" s="152" t="s">
        <v>53</v>
      </c>
      <c r="B66" s="152"/>
      <c r="C66" s="152"/>
      <c r="D66" s="152"/>
      <c r="E66" s="152"/>
      <c r="F66" s="152"/>
      <c r="G66" s="8">
        <v>4460635</v>
      </c>
      <c r="H66" s="8">
        <v>325817</v>
      </c>
      <c r="I66" s="8">
        <v>1490641</v>
      </c>
      <c r="J66" s="8">
        <v>571176</v>
      </c>
      <c r="K66" s="8">
        <v>565603</v>
      </c>
      <c r="L66" s="8">
        <v>1059157</v>
      </c>
      <c r="M66" s="8">
        <v>587987</v>
      </c>
      <c r="N66" s="8">
        <f>N63/266</f>
        <v>1138893.4172932331</v>
      </c>
      <c r="O66" s="38">
        <f>O63/295</f>
        <v>2333580.2745762714</v>
      </c>
      <c r="P66" s="9">
        <f>(O66-N66)/N66</f>
        <v>1.0489891671535054</v>
      </c>
      <c r="Q66" s="80"/>
      <c r="R66" s="80"/>
      <c r="S66" s="80"/>
    </row>
    <row r="67" spans="1:19" x14ac:dyDescent="0.25">
      <c r="A67" s="152" t="s">
        <v>69</v>
      </c>
      <c r="B67" s="152"/>
      <c r="C67" s="152"/>
      <c r="D67" s="152"/>
      <c r="E67" s="152"/>
      <c r="F67" s="152"/>
      <c r="G67" s="133">
        <v>0</v>
      </c>
      <c r="H67" s="133">
        <v>0</v>
      </c>
      <c r="I67" s="133">
        <v>0</v>
      </c>
      <c r="J67" s="133">
        <v>0</v>
      </c>
      <c r="K67" s="133">
        <v>0</v>
      </c>
      <c r="L67" s="8">
        <v>4264592</v>
      </c>
      <c r="M67" s="8">
        <v>0</v>
      </c>
      <c r="N67" s="8">
        <v>0</v>
      </c>
      <c r="O67" s="94">
        <v>0</v>
      </c>
      <c r="P67" s="9">
        <v>0</v>
      </c>
      <c r="Q67" s="80"/>
      <c r="R67" s="80"/>
      <c r="S67" s="80"/>
    </row>
    <row r="68" spans="1:19" x14ac:dyDescent="0.25">
      <c r="A68" s="152" t="s">
        <v>70</v>
      </c>
      <c r="B68" s="152"/>
      <c r="C68" s="152"/>
      <c r="D68" s="152"/>
      <c r="E68" s="152"/>
      <c r="F68" s="152"/>
      <c r="G68" s="38">
        <v>3361535</v>
      </c>
      <c r="H68" s="38">
        <v>2288452</v>
      </c>
      <c r="I68" s="38">
        <v>3894418</v>
      </c>
      <c r="J68" s="38">
        <v>2963057</v>
      </c>
      <c r="K68" s="38">
        <v>308231</v>
      </c>
      <c r="L68" s="87">
        <v>193734</v>
      </c>
      <c r="M68" s="38">
        <v>222039</v>
      </c>
      <c r="N68" s="38">
        <f>N65/69</f>
        <v>54664.797101449272</v>
      </c>
      <c r="O68" s="38">
        <f>O65/S54</f>
        <v>191060.54166666666</v>
      </c>
      <c r="P68" s="9">
        <f>(O68-N68)/N68</f>
        <v>2.4951294397395882</v>
      </c>
    </row>
  </sheetData>
  <customSheetViews>
    <customSheetView guid="{C520D7F7-BD71-4ED9-BD7D-7AD450B86C47}" scale="90">
      <selection activeCell="M22" sqref="M22"/>
      <pageMargins left="0.7" right="0.7" top="0.75" bottom="0.75" header="0.3" footer="0.3"/>
      <pageSetup paperSize="9" orientation="portrait" r:id="rId1"/>
    </customSheetView>
  </customSheetViews>
  <mergeCells count="42">
    <mergeCell ref="Q45:R45"/>
    <mergeCell ref="S45:V45"/>
    <mergeCell ref="A65:F65"/>
    <mergeCell ref="A68:F68"/>
    <mergeCell ref="A39:C39"/>
    <mergeCell ref="A40:C40"/>
    <mergeCell ref="M45:N45"/>
    <mergeCell ref="A67:F67"/>
    <mergeCell ref="A55:D55"/>
    <mergeCell ref="A62:F62"/>
    <mergeCell ref="A63:F63"/>
    <mergeCell ref="A64:F64"/>
    <mergeCell ref="A66:F66"/>
    <mergeCell ref="K45:L45"/>
    <mergeCell ref="O45:P45"/>
    <mergeCell ref="A45:D46"/>
    <mergeCell ref="E45:F45"/>
    <mergeCell ref="G45:H45"/>
    <mergeCell ref="I45:J45"/>
    <mergeCell ref="A33:C33"/>
    <mergeCell ref="A34:C34"/>
    <mergeCell ref="A35:C35"/>
    <mergeCell ref="A36:C36"/>
    <mergeCell ref="A37:C37"/>
    <mergeCell ref="A38:C38"/>
    <mergeCell ref="A41:C41"/>
    <mergeCell ref="Z3:Z4"/>
    <mergeCell ref="A17:A18"/>
    <mergeCell ref="B17:E17"/>
    <mergeCell ref="A31:C32"/>
    <mergeCell ref="D31:F31"/>
    <mergeCell ref="G31:I31"/>
    <mergeCell ref="J31:L31"/>
    <mergeCell ref="N3:P3"/>
    <mergeCell ref="Q3:S3"/>
    <mergeCell ref="A3:A4"/>
    <mergeCell ref="B3:D3"/>
    <mergeCell ref="E3:G3"/>
    <mergeCell ref="H3:J3"/>
    <mergeCell ref="K3:M3"/>
    <mergeCell ref="W3:Y3"/>
    <mergeCell ref="T3:V3"/>
  </mergeCells>
  <conditionalFormatting sqref="W5:W13">
    <cfRule type="iconSet" priority="6">
      <iconSet iconSet="3Arrows">
        <cfvo type="percent" val="0"/>
        <cfvo type="percent" val="33"/>
        <cfvo type="percent" val="67"/>
      </iconSet>
    </cfRule>
  </conditionalFormatting>
  <conditionalFormatting sqref="X5:X13">
    <cfRule type="iconSet" priority="5">
      <iconSet iconSet="3Arrows">
        <cfvo type="percent" val="0"/>
        <cfvo type="percent" val="33"/>
        <cfvo type="percent" val="67"/>
      </iconSet>
    </cfRule>
  </conditionalFormatting>
  <conditionalFormatting sqref="Y5:Y13">
    <cfRule type="top10" dxfId="0" priority="1" percent="1" rank="10"/>
    <cfRule type="iconSet" priority="2">
      <iconSet iconSet="3Arrows">
        <cfvo type="percent" val="0"/>
        <cfvo type="percent" val="33"/>
        <cfvo type="percent" val="67"/>
      </iconSet>
    </cfRule>
  </conditionalFormatting>
  <pageMargins left="0.7" right="0.7" top="0.75" bottom="0.75" header="0.3" footer="0.3"/>
  <pageSetup paperSize="9" scale="34"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5"/>
  <sheetViews>
    <sheetView workbookViewId="0">
      <selection activeCell="G79" sqref="G79"/>
    </sheetView>
  </sheetViews>
  <sheetFormatPr defaultRowHeight="15" x14ac:dyDescent="0.25"/>
  <cols>
    <col min="2" max="2" width="79.42578125" style="97" customWidth="1"/>
  </cols>
  <sheetData>
    <row r="1" spans="1:4" x14ac:dyDescent="0.25">
      <c r="A1" s="181" t="s">
        <v>269</v>
      </c>
      <c r="B1" s="181"/>
      <c r="C1" s="181"/>
      <c r="D1" s="181"/>
    </row>
    <row r="2" spans="1:4" s="93" customFormat="1" x14ac:dyDescent="0.25">
      <c r="A2" s="103"/>
      <c r="B2" s="103"/>
      <c r="C2" s="103"/>
      <c r="D2" s="103"/>
    </row>
    <row r="3" spans="1:4" x14ac:dyDescent="0.25">
      <c r="A3" s="109" t="s">
        <v>187</v>
      </c>
      <c r="B3" s="110" t="s">
        <v>188</v>
      </c>
      <c r="C3" s="89"/>
      <c r="D3" s="89"/>
    </row>
    <row r="4" spans="1:4" x14ac:dyDescent="0.25">
      <c r="A4" s="91" t="s">
        <v>93</v>
      </c>
      <c r="B4" s="107" t="s">
        <v>189</v>
      </c>
      <c r="C4" s="90"/>
      <c r="D4" s="90"/>
    </row>
    <row r="5" spans="1:4" x14ac:dyDescent="0.25">
      <c r="A5" s="91" t="s">
        <v>95</v>
      </c>
      <c r="B5" s="107" t="s">
        <v>190</v>
      </c>
      <c r="C5" s="90"/>
      <c r="D5" s="90"/>
    </row>
    <row r="6" spans="1:4" x14ac:dyDescent="0.25">
      <c r="A6" s="91" t="s">
        <v>96</v>
      </c>
      <c r="B6" s="107" t="s">
        <v>157</v>
      </c>
      <c r="C6" s="90"/>
      <c r="D6" s="90"/>
    </row>
    <row r="7" spans="1:4" x14ac:dyDescent="0.25">
      <c r="A7" s="91" t="s">
        <v>97</v>
      </c>
      <c r="B7" s="107" t="s">
        <v>191</v>
      </c>
      <c r="C7" s="90"/>
      <c r="D7" s="90"/>
    </row>
    <row r="8" spans="1:4" x14ac:dyDescent="0.25">
      <c r="A8" s="91" t="s">
        <v>98</v>
      </c>
      <c r="B8" s="107" t="s">
        <v>192</v>
      </c>
      <c r="C8" s="90"/>
      <c r="D8" s="90"/>
    </row>
    <row r="9" spans="1:4" x14ac:dyDescent="0.25">
      <c r="A9" s="91" t="s">
        <v>99</v>
      </c>
      <c r="B9" s="107" t="s">
        <v>193</v>
      </c>
      <c r="C9" s="90"/>
      <c r="D9" s="90"/>
    </row>
    <row r="10" spans="1:4" x14ac:dyDescent="0.25">
      <c r="A10" s="91" t="s">
        <v>100</v>
      </c>
      <c r="B10" s="107" t="s">
        <v>194</v>
      </c>
      <c r="C10" s="90"/>
      <c r="D10" s="90"/>
    </row>
    <row r="11" spans="1:4" x14ac:dyDescent="0.25">
      <c r="A11" s="91" t="s">
        <v>101</v>
      </c>
      <c r="B11" s="107" t="s">
        <v>195</v>
      </c>
      <c r="C11" s="90"/>
      <c r="D11" s="90"/>
    </row>
    <row r="12" spans="1:4" x14ac:dyDescent="0.25">
      <c r="A12" s="91" t="s">
        <v>102</v>
      </c>
      <c r="B12" s="107" t="s">
        <v>196</v>
      </c>
      <c r="C12" s="90"/>
      <c r="D12" s="90"/>
    </row>
    <row r="13" spans="1:4" x14ac:dyDescent="0.25">
      <c r="A13" s="91" t="s">
        <v>103</v>
      </c>
      <c r="B13" s="107" t="s">
        <v>197</v>
      </c>
      <c r="C13" s="90"/>
      <c r="D13" s="90"/>
    </row>
    <row r="14" spans="1:4" x14ac:dyDescent="0.25">
      <c r="A14" s="91" t="s">
        <v>105</v>
      </c>
      <c r="B14" s="107" t="s">
        <v>198</v>
      </c>
      <c r="C14" s="90"/>
      <c r="D14" s="90"/>
    </row>
    <row r="15" spans="1:4" x14ac:dyDescent="0.25">
      <c r="A15" s="91" t="s">
        <v>106</v>
      </c>
      <c r="B15" s="107" t="s">
        <v>199</v>
      </c>
      <c r="C15" s="90"/>
      <c r="D15" s="90"/>
    </row>
    <row r="16" spans="1:4" x14ac:dyDescent="0.25">
      <c r="A16" s="91" t="s">
        <v>107</v>
      </c>
      <c r="B16" s="107" t="s">
        <v>182</v>
      </c>
      <c r="C16" s="90"/>
      <c r="D16" s="90"/>
    </row>
    <row r="17" spans="1:4" x14ac:dyDescent="0.25">
      <c r="A17" s="91" t="s">
        <v>108</v>
      </c>
      <c r="B17" s="107" t="s">
        <v>200</v>
      </c>
      <c r="C17" s="90"/>
      <c r="D17" s="90"/>
    </row>
    <row r="18" spans="1:4" x14ac:dyDescent="0.25">
      <c r="A18" s="91" t="s">
        <v>109</v>
      </c>
      <c r="B18" s="97" t="s">
        <v>271</v>
      </c>
      <c r="C18" s="89"/>
      <c r="D18" s="89"/>
    </row>
    <row r="19" spans="1:4" x14ac:dyDescent="0.25">
      <c r="A19" s="91" t="s">
        <v>110</v>
      </c>
      <c r="B19" s="107" t="s">
        <v>201</v>
      </c>
      <c r="C19" s="89"/>
      <c r="D19" s="89"/>
    </row>
    <row r="20" spans="1:4" x14ac:dyDescent="0.25">
      <c r="A20" s="91" t="s">
        <v>112</v>
      </c>
      <c r="B20" s="97" t="s">
        <v>272</v>
      </c>
      <c r="C20" s="89"/>
      <c r="D20" s="89"/>
    </row>
    <row r="21" spans="1:4" x14ac:dyDescent="0.25">
      <c r="A21" s="91" t="s">
        <v>114</v>
      </c>
      <c r="B21" s="107" t="s">
        <v>202</v>
      </c>
      <c r="C21" s="89"/>
      <c r="D21" s="89"/>
    </row>
    <row r="22" spans="1:4" x14ac:dyDescent="0.25">
      <c r="A22" s="91" t="s">
        <v>115</v>
      </c>
      <c r="B22" s="107" t="s">
        <v>203</v>
      </c>
      <c r="C22" s="89"/>
      <c r="D22" s="89"/>
    </row>
    <row r="23" spans="1:4" x14ac:dyDescent="0.25">
      <c r="A23" s="91" t="s">
        <v>116</v>
      </c>
      <c r="B23" s="107" t="s">
        <v>204</v>
      </c>
      <c r="C23" s="89"/>
      <c r="D23" s="89"/>
    </row>
    <row r="24" spans="1:4" x14ac:dyDescent="0.25">
      <c r="A24" s="91" t="s">
        <v>117</v>
      </c>
      <c r="B24" s="107" t="s">
        <v>205</v>
      </c>
      <c r="C24" s="89"/>
      <c r="D24" s="89"/>
    </row>
    <row r="25" spans="1:4" x14ac:dyDescent="0.25">
      <c r="A25" s="91" t="s">
        <v>118</v>
      </c>
      <c r="B25" s="107" t="s">
        <v>206</v>
      </c>
      <c r="C25" s="89"/>
      <c r="D25" s="89"/>
    </row>
    <row r="26" spans="1:4" x14ac:dyDescent="0.25">
      <c r="A26" s="91" t="s">
        <v>120</v>
      </c>
      <c r="B26" s="107" t="s">
        <v>207</v>
      </c>
      <c r="C26" s="89"/>
      <c r="D26" s="89"/>
    </row>
    <row r="27" spans="1:4" x14ac:dyDescent="0.25">
      <c r="A27" s="91" t="s">
        <v>122</v>
      </c>
      <c r="B27" s="107" t="s">
        <v>208</v>
      </c>
      <c r="C27" s="89"/>
      <c r="D27" s="89"/>
    </row>
    <row r="28" spans="1:4" x14ac:dyDescent="0.25">
      <c r="A28" s="91" t="s">
        <v>123</v>
      </c>
      <c r="B28" s="107" t="s">
        <v>209</v>
      </c>
      <c r="C28" s="89"/>
      <c r="D28" s="89"/>
    </row>
    <row r="29" spans="1:4" x14ac:dyDescent="0.25">
      <c r="A29" s="91" t="s">
        <v>125</v>
      </c>
      <c r="B29" s="107" t="s">
        <v>210</v>
      </c>
      <c r="C29" s="89"/>
      <c r="D29" s="89"/>
    </row>
    <row r="30" spans="1:4" x14ac:dyDescent="0.25">
      <c r="A30" s="91" t="s">
        <v>126</v>
      </c>
      <c r="B30" s="107" t="s">
        <v>211</v>
      </c>
      <c r="C30" s="89"/>
      <c r="D30" s="89"/>
    </row>
    <row r="31" spans="1:4" x14ac:dyDescent="0.25">
      <c r="A31" s="91" t="s">
        <v>127</v>
      </c>
      <c r="B31" s="107" t="s">
        <v>212</v>
      </c>
      <c r="C31" s="89"/>
      <c r="D31" s="89"/>
    </row>
    <row r="32" spans="1:4" x14ac:dyDescent="0.25">
      <c r="A32" s="91" t="s">
        <v>129</v>
      </c>
      <c r="B32" s="107" t="s">
        <v>213</v>
      </c>
      <c r="C32" s="89"/>
      <c r="D32" s="89"/>
    </row>
    <row r="33" spans="1:4" x14ac:dyDescent="0.25">
      <c r="A33" s="91" t="s">
        <v>130</v>
      </c>
      <c r="B33" s="107" t="s">
        <v>214</v>
      </c>
      <c r="C33" s="89"/>
      <c r="D33" s="89"/>
    </row>
    <row r="34" spans="1:4" x14ac:dyDescent="0.25">
      <c r="A34" s="91" t="s">
        <v>131</v>
      </c>
      <c r="B34" s="107" t="s">
        <v>168</v>
      </c>
      <c r="C34" s="89"/>
      <c r="D34" s="89"/>
    </row>
    <row r="35" spans="1:4" x14ac:dyDescent="0.25">
      <c r="A35" s="91" t="s">
        <v>133</v>
      </c>
      <c r="B35" s="107" t="s">
        <v>183</v>
      </c>
      <c r="C35" s="89"/>
      <c r="D35" s="89"/>
    </row>
    <row r="36" spans="1:4" x14ac:dyDescent="0.25">
      <c r="A36" s="91" t="s">
        <v>135</v>
      </c>
      <c r="B36" s="107" t="s">
        <v>215</v>
      </c>
      <c r="C36" s="89"/>
      <c r="D36" s="89"/>
    </row>
    <row r="37" spans="1:4" x14ac:dyDescent="0.25">
      <c r="A37" s="91" t="s">
        <v>137</v>
      </c>
      <c r="B37" s="107" t="s">
        <v>216</v>
      </c>
      <c r="C37" s="89"/>
      <c r="D37" s="89"/>
    </row>
    <row r="38" spans="1:4" x14ac:dyDescent="0.25">
      <c r="A38" s="91" t="s">
        <v>138</v>
      </c>
      <c r="B38" s="107" t="s">
        <v>147</v>
      </c>
      <c r="C38" s="89"/>
      <c r="D38" s="89"/>
    </row>
    <row r="39" spans="1:4" x14ac:dyDescent="0.25">
      <c r="A39" s="91" t="s">
        <v>139</v>
      </c>
      <c r="B39" s="107" t="s">
        <v>217</v>
      </c>
      <c r="C39" s="89"/>
      <c r="D39" s="89"/>
    </row>
    <row r="40" spans="1:4" x14ac:dyDescent="0.25">
      <c r="A40" s="91" t="s">
        <v>140</v>
      </c>
      <c r="B40" s="107" t="s">
        <v>134</v>
      </c>
      <c r="C40" s="89"/>
      <c r="D40" s="89"/>
    </row>
    <row r="41" spans="1:4" x14ac:dyDescent="0.25">
      <c r="A41" s="91" t="s">
        <v>141</v>
      </c>
      <c r="B41" s="107" t="s">
        <v>170</v>
      </c>
      <c r="C41" s="106"/>
      <c r="D41" s="89"/>
    </row>
    <row r="42" spans="1:4" x14ac:dyDescent="0.25">
      <c r="A42" s="91" t="s">
        <v>142</v>
      </c>
      <c r="B42" s="107" t="s">
        <v>218</v>
      </c>
      <c r="C42" s="89"/>
      <c r="D42" s="89"/>
    </row>
    <row r="43" spans="1:4" x14ac:dyDescent="0.25">
      <c r="A43" s="91" t="s">
        <v>143</v>
      </c>
      <c r="B43" s="107" t="s">
        <v>219</v>
      </c>
      <c r="C43" s="89"/>
      <c r="D43" s="89"/>
    </row>
    <row r="44" spans="1:4" x14ac:dyDescent="0.25">
      <c r="A44" s="91" t="s">
        <v>144</v>
      </c>
      <c r="B44" s="107" t="s">
        <v>186</v>
      </c>
      <c r="C44" s="89"/>
      <c r="D44" s="89"/>
    </row>
    <row r="45" spans="1:4" x14ac:dyDescent="0.25">
      <c r="A45" s="91" t="s">
        <v>145</v>
      </c>
      <c r="B45" s="107" t="s">
        <v>155</v>
      </c>
      <c r="C45" s="89"/>
      <c r="D45" s="89"/>
    </row>
    <row r="46" spans="1:4" x14ac:dyDescent="0.25">
      <c r="A46" s="91" t="s">
        <v>146</v>
      </c>
      <c r="B46" s="107" t="s">
        <v>111</v>
      </c>
      <c r="C46" s="89"/>
      <c r="D46" s="89"/>
    </row>
    <row r="47" spans="1:4" x14ac:dyDescent="0.25">
      <c r="A47" s="91" t="s">
        <v>148</v>
      </c>
      <c r="B47" s="107" t="s">
        <v>220</v>
      </c>
      <c r="C47" s="89"/>
      <c r="D47" s="89"/>
    </row>
    <row r="48" spans="1:4" x14ac:dyDescent="0.25">
      <c r="A48" s="91" t="s">
        <v>149</v>
      </c>
      <c r="B48" s="107" t="s">
        <v>119</v>
      </c>
      <c r="C48" s="89"/>
      <c r="D48" s="89"/>
    </row>
    <row r="49" spans="1:4" x14ac:dyDescent="0.25">
      <c r="A49" s="91" t="s">
        <v>150</v>
      </c>
      <c r="B49" s="107" t="s">
        <v>121</v>
      </c>
      <c r="C49" s="89"/>
      <c r="D49" s="89"/>
    </row>
    <row r="50" spans="1:4" x14ac:dyDescent="0.25">
      <c r="A50" s="91" t="s">
        <v>151</v>
      </c>
      <c r="B50" s="107" t="s">
        <v>221</v>
      </c>
      <c r="C50" s="89"/>
      <c r="D50" s="89"/>
    </row>
    <row r="51" spans="1:4" x14ac:dyDescent="0.25">
      <c r="A51" s="91" t="s">
        <v>152</v>
      </c>
      <c r="B51" s="107" t="s">
        <v>124</v>
      </c>
      <c r="C51" s="89"/>
      <c r="D51" s="89"/>
    </row>
    <row r="52" spans="1:4" x14ac:dyDescent="0.25">
      <c r="A52" s="91" t="s">
        <v>153</v>
      </c>
      <c r="B52" s="107" t="s">
        <v>128</v>
      </c>
      <c r="C52" s="89"/>
      <c r="D52" s="89"/>
    </row>
    <row r="53" spans="1:4" x14ac:dyDescent="0.25">
      <c r="A53" s="91" t="s">
        <v>154</v>
      </c>
      <c r="B53" s="107" t="s">
        <v>222</v>
      </c>
      <c r="C53" s="89"/>
      <c r="D53" s="89"/>
    </row>
    <row r="54" spans="1:4" x14ac:dyDescent="0.25">
      <c r="A54" s="91" t="s">
        <v>156</v>
      </c>
      <c r="B54" s="107" t="s">
        <v>173</v>
      </c>
      <c r="C54" s="89"/>
      <c r="D54" s="89"/>
    </row>
    <row r="55" spans="1:4" x14ac:dyDescent="0.25">
      <c r="A55" s="91" t="s">
        <v>158</v>
      </c>
      <c r="B55" s="107" t="s">
        <v>175</v>
      </c>
      <c r="C55" s="89"/>
      <c r="D55" s="89"/>
    </row>
    <row r="56" spans="1:4" x14ac:dyDescent="0.25">
      <c r="A56" s="91" t="s">
        <v>159</v>
      </c>
      <c r="B56" s="107" t="s">
        <v>136</v>
      </c>
      <c r="C56" s="89"/>
      <c r="D56" s="89"/>
    </row>
    <row r="57" spans="1:4" x14ac:dyDescent="0.25">
      <c r="A57" s="92" t="s">
        <v>160</v>
      </c>
      <c r="B57" s="107" t="s">
        <v>177</v>
      </c>
      <c r="C57" s="89"/>
      <c r="D57" s="89"/>
    </row>
    <row r="58" spans="1:4" x14ac:dyDescent="0.25">
      <c r="A58" s="92" t="s">
        <v>161</v>
      </c>
      <c r="B58" s="107" t="s">
        <v>132</v>
      </c>
      <c r="C58" s="89"/>
      <c r="D58" s="89"/>
    </row>
    <row r="59" spans="1:4" x14ac:dyDescent="0.25">
      <c r="A59" s="92" t="s">
        <v>162</v>
      </c>
      <c r="B59" s="107" t="s">
        <v>113</v>
      </c>
      <c r="C59" s="89"/>
      <c r="D59" s="89"/>
    </row>
    <row r="60" spans="1:4" x14ac:dyDescent="0.25">
      <c r="A60" s="92" t="s">
        <v>163</v>
      </c>
      <c r="B60" s="107" t="s">
        <v>104</v>
      </c>
      <c r="C60" s="89"/>
      <c r="D60" s="89"/>
    </row>
    <row r="61" spans="1:4" x14ac:dyDescent="0.25">
      <c r="A61" s="92" t="s">
        <v>164</v>
      </c>
      <c r="B61" s="107" t="s">
        <v>223</v>
      </c>
      <c r="C61" s="89"/>
      <c r="D61" s="89"/>
    </row>
    <row r="62" spans="1:4" x14ac:dyDescent="0.25">
      <c r="A62" s="92" t="s">
        <v>165</v>
      </c>
      <c r="B62" s="107" t="s">
        <v>179</v>
      </c>
      <c r="C62" s="89"/>
      <c r="D62" s="89"/>
    </row>
    <row r="63" spans="1:4" x14ac:dyDescent="0.25">
      <c r="A63" s="92" t="s">
        <v>166</v>
      </c>
      <c r="B63" s="107" t="s">
        <v>224</v>
      </c>
      <c r="C63" s="89"/>
      <c r="D63" s="89"/>
    </row>
    <row r="64" spans="1:4" x14ac:dyDescent="0.25">
      <c r="A64" s="92" t="s">
        <v>167</v>
      </c>
      <c r="B64" s="107" t="s">
        <v>225</v>
      </c>
      <c r="C64" s="89"/>
      <c r="D64" s="89"/>
    </row>
    <row r="65" spans="1:4" x14ac:dyDescent="0.25">
      <c r="A65" s="92" t="s">
        <v>169</v>
      </c>
      <c r="B65" s="107" t="s">
        <v>226</v>
      </c>
      <c r="C65" s="89"/>
      <c r="D65" s="89"/>
    </row>
    <row r="66" spans="1:4" x14ac:dyDescent="0.25">
      <c r="A66" s="92" t="s">
        <v>171</v>
      </c>
      <c r="B66" s="107" t="s">
        <v>227</v>
      </c>
      <c r="C66" s="89"/>
      <c r="D66" s="89"/>
    </row>
    <row r="67" spans="1:4" x14ac:dyDescent="0.25">
      <c r="A67" s="92" t="s">
        <v>172</v>
      </c>
      <c r="B67" s="107" t="s">
        <v>228</v>
      </c>
      <c r="C67" s="89"/>
      <c r="D67" s="89"/>
    </row>
    <row r="68" spans="1:4" x14ac:dyDescent="0.25">
      <c r="A68" s="92" t="s">
        <v>174</v>
      </c>
      <c r="B68" s="107" t="s">
        <v>229</v>
      </c>
      <c r="D68" s="89"/>
    </row>
    <row r="69" spans="1:4" x14ac:dyDescent="0.25">
      <c r="A69" s="96" t="s">
        <v>176</v>
      </c>
      <c r="B69" s="107" t="s">
        <v>94</v>
      </c>
    </row>
    <row r="70" spans="1:4" x14ac:dyDescent="0.25">
      <c r="A70" s="96" t="s">
        <v>178</v>
      </c>
      <c r="B70" s="108" t="s">
        <v>230</v>
      </c>
    </row>
    <row r="71" spans="1:4" x14ac:dyDescent="0.25">
      <c r="A71" s="96" t="s">
        <v>180</v>
      </c>
      <c r="B71" s="107" t="s">
        <v>231</v>
      </c>
    </row>
    <row r="72" spans="1:4" x14ac:dyDescent="0.25">
      <c r="A72" s="96" t="s">
        <v>181</v>
      </c>
      <c r="B72" s="107" t="s">
        <v>232</v>
      </c>
    </row>
    <row r="73" spans="1:4" x14ac:dyDescent="0.25">
      <c r="A73" s="96" t="s">
        <v>184</v>
      </c>
      <c r="B73" s="107" t="s">
        <v>233</v>
      </c>
    </row>
    <row r="74" spans="1:4" x14ac:dyDescent="0.25">
      <c r="A74" s="96" t="s">
        <v>274</v>
      </c>
      <c r="B74" s="133" t="s">
        <v>270</v>
      </c>
    </row>
    <row r="75" spans="1:4" x14ac:dyDescent="0.25">
      <c r="A75" s="96" t="s">
        <v>275</v>
      </c>
      <c r="B75" s="133" t="s">
        <v>273</v>
      </c>
    </row>
  </sheetData>
  <customSheetViews>
    <customSheetView guid="{C520D7F7-BD71-4ED9-BD7D-7AD450B86C47}">
      <selection activeCell="H36" sqref="H36"/>
      <pageMargins left="0.7" right="0.7" top="0.75" bottom="0.75" header="0.3" footer="0.3"/>
    </customSheetView>
  </customSheetViews>
  <mergeCells count="1">
    <mergeCell ref="A1:D1"/>
  </mergeCells>
  <phoneticPr fontId="4" type="noConversion"/>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9"/>
  <sheetViews>
    <sheetView workbookViewId="0">
      <selection activeCell="P7" sqref="P7"/>
    </sheetView>
  </sheetViews>
  <sheetFormatPr defaultRowHeight="15" x14ac:dyDescent="0.25"/>
  <sheetData>
    <row r="1" spans="1:15" x14ac:dyDescent="0.25">
      <c r="A1" s="100" t="s">
        <v>78</v>
      </c>
      <c r="B1" s="93"/>
      <c r="C1" s="93"/>
      <c r="D1" s="93"/>
      <c r="E1" s="93"/>
      <c r="F1" s="93"/>
      <c r="G1" s="93"/>
      <c r="H1" s="93"/>
      <c r="I1" s="93"/>
      <c r="J1" s="93"/>
      <c r="K1" s="93"/>
      <c r="L1" s="93"/>
      <c r="M1" s="93"/>
      <c r="N1" s="93"/>
      <c r="O1" s="93"/>
    </row>
    <row r="3" spans="1:15" ht="73.5" customHeight="1" x14ac:dyDescent="0.25">
      <c r="A3" s="94" t="s">
        <v>93</v>
      </c>
      <c r="B3" s="182" t="s">
        <v>276</v>
      </c>
      <c r="C3" s="182"/>
      <c r="D3" s="182"/>
      <c r="E3" s="182"/>
      <c r="F3" s="182"/>
      <c r="G3" s="182"/>
      <c r="H3" s="182"/>
      <c r="I3" s="182"/>
      <c r="J3" s="182"/>
      <c r="K3" s="93"/>
      <c r="L3" s="93"/>
      <c r="M3" s="93"/>
      <c r="N3" s="93"/>
      <c r="O3" s="93"/>
    </row>
    <row r="4" spans="1:15" ht="59.25" customHeight="1" x14ac:dyDescent="0.25">
      <c r="A4" s="94" t="s">
        <v>95</v>
      </c>
      <c r="B4" s="182" t="s">
        <v>277</v>
      </c>
      <c r="C4" s="182"/>
      <c r="D4" s="182"/>
      <c r="E4" s="182"/>
      <c r="F4" s="182"/>
      <c r="G4" s="182"/>
      <c r="H4" s="182"/>
      <c r="I4" s="182"/>
      <c r="J4" s="182"/>
      <c r="K4" s="93"/>
      <c r="L4" s="93"/>
      <c r="M4" s="93"/>
      <c r="N4" s="93"/>
      <c r="O4" s="93"/>
    </row>
    <row r="5" spans="1:15" ht="60" customHeight="1" x14ac:dyDescent="0.25">
      <c r="A5" s="94" t="s">
        <v>96</v>
      </c>
      <c r="B5" s="182" t="s">
        <v>278</v>
      </c>
      <c r="C5" s="182"/>
      <c r="D5" s="182"/>
      <c r="E5" s="182"/>
      <c r="F5" s="182"/>
      <c r="G5" s="182"/>
      <c r="H5" s="182"/>
      <c r="I5" s="182"/>
      <c r="J5" s="182"/>
      <c r="K5" s="93"/>
      <c r="L5" s="93"/>
      <c r="M5" s="93"/>
      <c r="N5" s="93"/>
      <c r="O5" s="93"/>
    </row>
    <row r="6" spans="1:15" ht="107.25" customHeight="1" x14ac:dyDescent="0.25">
      <c r="A6" s="94" t="s">
        <v>97</v>
      </c>
      <c r="B6" s="182" t="s">
        <v>279</v>
      </c>
      <c r="C6" s="182"/>
      <c r="D6" s="182"/>
      <c r="E6" s="182"/>
      <c r="F6" s="182"/>
      <c r="G6" s="182"/>
      <c r="H6" s="182"/>
      <c r="I6" s="182"/>
      <c r="J6" s="182"/>
      <c r="K6" s="93"/>
      <c r="L6" s="97"/>
      <c r="M6" s="93"/>
      <c r="N6" s="93"/>
      <c r="O6" s="93"/>
    </row>
    <row r="7" spans="1:15" ht="43.5" customHeight="1" x14ac:dyDescent="0.25">
      <c r="A7" s="96" t="s">
        <v>98</v>
      </c>
      <c r="B7" s="182" t="s">
        <v>280</v>
      </c>
      <c r="C7" s="182"/>
      <c r="D7" s="182"/>
      <c r="E7" s="182"/>
      <c r="F7" s="182"/>
      <c r="G7" s="182"/>
      <c r="H7" s="182"/>
      <c r="I7" s="182"/>
      <c r="J7" s="182"/>
      <c r="K7" s="93"/>
      <c r="L7" s="93"/>
      <c r="M7" s="93"/>
      <c r="N7" s="93"/>
      <c r="O7" s="93"/>
    </row>
    <row r="8" spans="1:15" ht="49.5" customHeight="1" x14ac:dyDescent="0.25">
      <c r="A8" s="96" t="s">
        <v>99</v>
      </c>
      <c r="B8" s="182" t="s">
        <v>281</v>
      </c>
      <c r="C8" s="182"/>
      <c r="D8" s="182"/>
      <c r="E8" s="182"/>
      <c r="F8" s="182"/>
      <c r="G8" s="182"/>
      <c r="H8" s="182"/>
      <c r="I8" s="182"/>
      <c r="J8" s="182"/>
    </row>
    <row r="9" spans="1:15" ht="78.75" customHeight="1" x14ac:dyDescent="0.25">
      <c r="A9" s="96" t="s">
        <v>100</v>
      </c>
      <c r="B9" s="182" t="s">
        <v>282</v>
      </c>
      <c r="C9" s="182"/>
      <c r="D9" s="182"/>
      <c r="E9" s="182"/>
      <c r="F9" s="182"/>
      <c r="G9" s="182"/>
      <c r="H9" s="182"/>
      <c r="I9" s="182"/>
      <c r="J9" s="182"/>
    </row>
    <row r="10" spans="1:15" ht="106.5" customHeight="1" x14ac:dyDescent="0.25">
      <c r="A10" s="96" t="s">
        <v>101</v>
      </c>
      <c r="B10" s="182" t="s">
        <v>283</v>
      </c>
      <c r="C10" s="182"/>
      <c r="D10" s="182"/>
      <c r="E10" s="182"/>
      <c r="F10" s="182"/>
      <c r="G10" s="182"/>
      <c r="H10" s="182"/>
      <c r="I10" s="182"/>
      <c r="J10" s="182"/>
    </row>
    <row r="22" spans="4:8" x14ac:dyDescent="0.25">
      <c r="D22" s="98"/>
      <c r="E22" s="95"/>
      <c r="F22" s="95"/>
      <c r="G22" s="93"/>
      <c r="H22" s="93"/>
    </row>
    <row r="23" spans="4:8" x14ac:dyDescent="0.25">
      <c r="D23" s="95"/>
      <c r="E23" s="95"/>
      <c r="F23" s="95"/>
      <c r="G23" s="95"/>
      <c r="H23" s="95"/>
    </row>
    <row r="24" spans="4:8" x14ac:dyDescent="0.25">
      <c r="D24" s="95"/>
      <c r="E24" s="95"/>
      <c r="F24" s="95"/>
      <c r="G24" s="93"/>
      <c r="H24" s="93"/>
    </row>
    <row r="25" spans="4:8" x14ac:dyDescent="0.25">
      <c r="D25" s="95"/>
      <c r="E25" s="95"/>
      <c r="F25" s="95"/>
      <c r="G25" s="93"/>
      <c r="H25" s="93"/>
    </row>
    <row r="26" spans="4:8" x14ac:dyDescent="0.25">
      <c r="D26" s="95"/>
      <c r="E26" s="95"/>
      <c r="F26" s="95"/>
      <c r="G26" s="93"/>
      <c r="H26" s="93"/>
    </row>
    <row r="27" spans="4:8" x14ac:dyDescent="0.25">
      <c r="D27" s="95"/>
      <c r="E27" s="95"/>
      <c r="F27" s="95"/>
      <c r="G27" s="93"/>
      <c r="H27" s="93"/>
    </row>
    <row r="28" spans="4:8" x14ac:dyDescent="0.25">
      <c r="D28" s="98"/>
      <c r="E28" s="98"/>
      <c r="F28" s="98"/>
      <c r="G28" s="93"/>
      <c r="H28" s="93"/>
    </row>
    <row r="29" spans="4:8" x14ac:dyDescent="0.25">
      <c r="D29" s="99"/>
      <c r="E29" s="95"/>
      <c r="F29" s="95"/>
      <c r="G29" s="93"/>
      <c r="H29" s="93"/>
    </row>
  </sheetData>
  <customSheetViews>
    <customSheetView guid="{C520D7F7-BD71-4ED9-BD7D-7AD450B86C47}" topLeftCell="A4">
      <selection activeCell="Q9" sqref="Q9"/>
      <pageMargins left="0.7" right="0.7" top="0.75" bottom="0.75" header="0.3" footer="0.3"/>
      <pageSetup paperSize="9" orientation="portrait" r:id="rId1"/>
    </customSheetView>
  </customSheetViews>
  <mergeCells count="8">
    <mergeCell ref="B9:J9"/>
    <mergeCell ref="B10:J10"/>
    <mergeCell ref="B7:J7"/>
    <mergeCell ref="B3:J3"/>
    <mergeCell ref="B4:J4"/>
    <mergeCell ref="B5:J5"/>
    <mergeCell ref="B6:J6"/>
    <mergeCell ref="B8:J8"/>
  </mergeCells>
  <pageMargins left="0.7" right="0.7" top="0.75" bottom="0.75" header="0.3" footer="0.3"/>
  <pageSetup paperSize="9" scale="7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SPSIL_2020_gads</vt:lpstr>
      <vt:lpstr>Satura_rādītājs_metodoloģija</vt:lpstr>
      <vt:lpstr>Zem_Tab_Dinamika</vt:lpstr>
      <vt:lpstr>Izņēmumi</vt:lpstr>
      <vt:lpstr>Duālo_pasūtītāju_saraksts</vt:lpstr>
      <vt:lpstr>Secinājumi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2020-09-23T10:45:54Z</cp:lastPrinted>
  <dcterms:created xsi:type="dcterms:W3CDTF">2019-07-26T08:38:33Z</dcterms:created>
  <dcterms:modified xsi:type="dcterms:W3CDTF">2021-05-26T09:03:26Z</dcterms:modified>
</cp:coreProperties>
</file>