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2020\Rezultāti-2020\"/>
    </mc:Choice>
  </mc:AlternateContent>
  <xr:revisionPtr revIDLastSave="0" documentId="13_ncr:1_{D6010D3D-5704-4343-BFFC-A6BEACB6490D}" xr6:coauthVersionLast="46" xr6:coauthVersionMax="46" xr10:uidLastSave="{00000000-0000-0000-0000-000000000000}"/>
  <bookViews>
    <workbookView xWindow="-25410" yWindow="2190" windowWidth="22335" windowHeight="16425" xr2:uid="{D83B6EA6-7617-4E36-BE6C-E55BBDA207E4}"/>
  </bookViews>
  <sheets>
    <sheet name="Rezultātu-paziņojumi-PIL-202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6" i="1"/>
  <c r="H35" i="1"/>
  <c r="G37" i="1"/>
  <c r="G36" i="1"/>
  <c r="G35" i="1"/>
  <c r="H31" i="1"/>
  <c r="H30" i="1"/>
  <c r="H29" i="1"/>
  <c r="G31" i="1"/>
  <c r="G30" i="1"/>
  <c r="G29" i="1"/>
  <c r="H25" i="1"/>
  <c r="H24" i="1"/>
  <c r="H23" i="1"/>
  <c r="G25" i="1"/>
  <c r="G24" i="1"/>
  <c r="G23" i="1"/>
  <c r="H19" i="1"/>
  <c r="H18" i="1"/>
  <c r="H17" i="1"/>
  <c r="G19" i="1"/>
  <c r="G18" i="1"/>
  <c r="G17" i="1"/>
  <c r="H14" i="1"/>
  <c r="H13" i="1"/>
  <c r="H12" i="1"/>
  <c r="E7" i="1"/>
  <c r="D7" i="1"/>
  <c r="C7" i="1"/>
  <c r="C37" i="1"/>
  <c r="D33" i="1"/>
  <c r="C33" i="1"/>
  <c r="D27" i="1"/>
  <c r="C27" i="1"/>
  <c r="C25" i="1"/>
  <c r="D21" i="1"/>
  <c r="C21" i="1"/>
  <c r="D15" i="1"/>
  <c r="C15" i="1"/>
  <c r="C19" i="1"/>
  <c r="C14" i="1"/>
  <c r="D10" i="1"/>
  <c r="C10" i="1"/>
  <c r="H62" i="1"/>
  <c r="H61" i="1"/>
  <c r="H60" i="1"/>
  <c r="G62" i="1"/>
  <c r="G61" i="1"/>
  <c r="G60" i="1"/>
  <c r="H77" i="1"/>
  <c r="G77" i="1" l="1"/>
  <c r="H44" i="1" l="1"/>
  <c r="H43" i="1"/>
  <c r="H42" i="1"/>
  <c r="G44" i="1"/>
  <c r="G43" i="1"/>
  <c r="G42" i="1"/>
  <c r="H56" i="1"/>
  <c r="G56" i="1"/>
  <c r="H55" i="1"/>
  <c r="G55" i="1"/>
  <c r="H54" i="1"/>
  <c r="G54" i="1"/>
  <c r="H50" i="1"/>
  <c r="H49" i="1"/>
  <c r="H48" i="1"/>
  <c r="G50" i="1"/>
  <c r="G49" i="1"/>
  <c r="G48" i="1"/>
  <c r="F63" i="1"/>
  <c r="E63" i="1"/>
  <c r="D58" i="1"/>
  <c r="C58" i="1"/>
  <c r="D52" i="1"/>
  <c r="C52" i="1"/>
  <c r="D40" i="1"/>
  <c r="C40" i="1"/>
  <c r="D46" i="1"/>
  <c r="C46" i="1"/>
  <c r="H67" i="1"/>
  <c r="H68" i="1"/>
  <c r="G68" i="1"/>
  <c r="G67" i="1"/>
  <c r="H70" i="1"/>
  <c r="G70" i="1"/>
  <c r="H72" i="1"/>
  <c r="G72" i="1"/>
  <c r="H74" i="1"/>
  <c r="G74" i="1"/>
  <c r="F71" i="1"/>
  <c r="E71" i="1"/>
  <c r="F73" i="1"/>
  <c r="E73" i="1"/>
  <c r="F75" i="1"/>
  <c r="E75" i="1"/>
  <c r="D65" i="1"/>
  <c r="C65" i="1"/>
  <c r="F10" i="1" l="1"/>
  <c r="F15" i="1"/>
  <c r="E15" i="1"/>
  <c r="F21" i="1"/>
  <c r="E21" i="1"/>
  <c r="F65" i="1"/>
  <c r="E65" i="1"/>
  <c r="F58" i="1"/>
  <c r="E58" i="1"/>
  <c r="F52" i="1"/>
  <c r="E52" i="1"/>
  <c r="F46" i="1"/>
  <c r="E46" i="1"/>
  <c r="F40" i="1"/>
  <c r="E40" i="1"/>
  <c r="F33" i="1"/>
  <c r="E33" i="1"/>
  <c r="F27" i="1"/>
  <c r="E27" i="1"/>
  <c r="F77" i="1" l="1"/>
  <c r="E77" i="1"/>
  <c r="D75" i="1"/>
  <c r="C75" i="1"/>
  <c r="H58" i="1"/>
  <c r="D63" i="1"/>
  <c r="G40" i="1"/>
  <c r="H15" i="1"/>
  <c r="G14" i="1"/>
  <c r="G13" i="1"/>
  <c r="G12" i="1"/>
  <c r="F8" i="1"/>
  <c r="E10" i="1"/>
  <c r="G10" i="1"/>
  <c r="C8" i="1" l="1"/>
  <c r="C26" i="1" s="1"/>
  <c r="C73" i="1"/>
  <c r="C57" i="1"/>
  <c r="C63" i="1"/>
  <c r="C51" i="1"/>
  <c r="D57" i="1"/>
  <c r="D51" i="1"/>
  <c r="D8" i="1"/>
  <c r="D32" i="1" s="1"/>
  <c r="F57" i="1"/>
  <c r="E51" i="1"/>
  <c r="F7" i="1"/>
  <c r="H40" i="1"/>
  <c r="F51" i="1"/>
  <c r="E57" i="1"/>
  <c r="E8" i="1"/>
  <c r="F32" i="1"/>
  <c r="F26" i="1"/>
  <c r="F38" i="1"/>
  <c r="H10" i="1"/>
  <c r="G15" i="1"/>
  <c r="G21" i="1"/>
  <c r="G27" i="1"/>
  <c r="G33" i="1"/>
  <c r="G46" i="1"/>
  <c r="G52" i="1"/>
  <c r="H21" i="1"/>
  <c r="H27" i="1"/>
  <c r="H33" i="1"/>
  <c r="H46" i="1"/>
  <c r="H52" i="1"/>
  <c r="D73" i="1"/>
  <c r="G58" i="1"/>
  <c r="G65" i="1"/>
  <c r="C71" i="1"/>
  <c r="H65" i="1"/>
  <c r="D71" i="1"/>
  <c r="H8" i="1" l="1"/>
  <c r="D26" i="1"/>
  <c r="D38" i="1"/>
  <c r="C38" i="1"/>
  <c r="C32" i="1"/>
  <c r="G7" i="1"/>
  <c r="H7" i="1"/>
  <c r="E38" i="1"/>
  <c r="E32" i="1"/>
  <c r="G8" i="1"/>
  <c r="E26" i="1"/>
</calcChain>
</file>

<file path=xl/sharedStrings.xml><?xml version="1.0" encoding="utf-8"?>
<sst xmlns="http://schemas.openxmlformats.org/spreadsheetml/2006/main" count="85" uniqueCount="32">
  <si>
    <t>Pār-skata pe-riods</t>
  </si>
  <si>
    <t>Dati</t>
  </si>
  <si>
    <t xml:space="preserve">Īpatsvats (%) </t>
  </si>
  <si>
    <t>Rezultātu paziņo-jumu skaits</t>
  </si>
  <si>
    <t xml:space="preserve">Kopējā noslēgtā līgumsumma (EUR bez PVN) </t>
  </si>
  <si>
    <t>Publisko iepirkumu likums</t>
  </si>
  <si>
    <t>Pavisam kopā</t>
  </si>
  <si>
    <t>virs un zem ES līgumcenu sliekšņa</t>
  </si>
  <si>
    <t xml:space="preserve">t.sk. </t>
  </si>
  <si>
    <t>virs ES līgumcenu sliekšņa*</t>
  </si>
  <si>
    <t>Būvdarbi</t>
  </si>
  <si>
    <t>Piegāde</t>
  </si>
  <si>
    <t>Pakalpojumi</t>
  </si>
  <si>
    <t>zem  ES līgumcenu sliekšņa**</t>
  </si>
  <si>
    <t>virs/zem līgumcenu sliekšņa</t>
  </si>
  <si>
    <t>Saistībā ar norādi par ES fondiem</t>
  </si>
  <si>
    <r>
      <t>Kopējais īpatsvars ar norādi par ES fondiem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</si>
  <si>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</si>
  <si>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t>Norāde par centralizētu iepirkumu</t>
  </si>
  <si>
    <r>
      <t>Kopējais īpatsvars centralizētie iepirkumi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</si>
  <si>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9. panta kārtībā</t>
  </si>
  <si>
    <t>2. pielikuma pakalpojumi</t>
  </si>
  <si>
    <t>zem ES līgumcenu sliekšņa**</t>
  </si>
  <si>
    <t>Kopējā līgumsumma attiecībā uz sociālo atbildību</t>
  </si>
  <si>
    <t>Inovatīvo risinājumu iepirkumu kopējā līgumsumma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</si>
  <si>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</si>
  <si>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</si>
  <si>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>2019. gada attiecīgā perioda dati</t>
  </si>
  <si>
    <t>Aktualizēts: 15.01.2021.</t>
  </si>
  <si>
    <t xml:space="preserve">Publiskā iepirkumu likuma publikāciju statistikas rādītāji </t>
  </si>
  <si>
    <r>
      <t>Kopējais īpatsvars, piemērojot vides aizsardzības prasības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</si>
  <si>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Rezultātu paziņojumu skaitu veido - Paziņojums par līguma slēgšanas tiesību piešķiršanu (neiekļaujot līgumus vispārīgās vienošanās ietvaros), Paziņojums par metu konkursa rezultātiem, Paziņojums par sociālajiem un citiem īpašiem pakalpojumiem - paziņojums par līguma slēgšanas tiesību piešķiršanu, informatīvs paziņojums par noslēgto līgumu.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</si>
</sst>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u/>
      <sz val="14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theme="9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2" fillId="0" borderId="2" xfId="0" applyFont="1" applyBorder="1"/>
    <xf numFmtId="3" fontId="5" fillId="0" borderId="2" xfId="0" applyNumberFormat="1" applyFont="1" applyBorder="1"/>
    <xf numFmtId="164" fontId="2" fillId="0" borderId="2" xfId="0" applyNumberFormat="1" applyFont="1" applyBorder="1"/>
    <xf numFmtId="0" fontId="3" fillId="4" borderId="2" xfId="0" applyFont="1" applyFill="1" applyBorder="1" applyAlignment="1">
      <alignment horizontal="right" wrapText="1"/>
    </xf>
    <xf numFmtId="3" fontId="6" fillId="4" borderId="2" xfId="0" applyNumberFormat="1" applyFont="1" applyFill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3" fontId="2" fillId="2" borderId="2" xfId="0" applyNumberFormat="1" applyFont="1" applyFill="1" applyBorder="1"/>
    <xf numFmtId="0" fontId="7" fillId="0" borderId="2" xfId="0" applyFont="1" applyBorder="1"/>
    <xf numFmtId="3" fontId="6" fillId="0" borderId="2" xfId="0" applyNumberFormat="1" applyFont="1" applyBorder="1"/>
    <xf numFmtId="165" fontId="2" fillId="0" borderId="2" xfId="0" applyNumberFormat="1" applyFont="1" applyBorder="1"/>
    <xf numFmtId="0" fontId="2" fillId="5" borderId="2" xfId="0" applyFont="1" applyFill="1" applyBorder="1"/>
    <xf numFmtId="3" fontId="2" fillId="5" borderId="2" xfId="0" applyNumberFormat="1" applyFont="1" applyFill="1" applyBorder="1"/>
    <xf numFmtId="0" fontId="2" fillId="0" borderId="7" xfId="0" applyFont="1" applyBorder="1" applyAlignment="1">
      <alignment horizontal="right"/>
    </xf>
    <xf numFmtId="0" fontId="2" fillId="5" borderId="7" xfId="0" applyFont="1" applyFill="1" applyBorder="1"/>
    <xf numFmtId="3" fontId="2" fillId="5" borderId="7" xfId="0" applyNumberFormat="1" applyFont="1" applyFill="1" applyBorder="1"/>
    <xf numFmtId="164" fontId="2" fillId="0" borderId="7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164" fontId="2" fillId="0" borderId="8" xfId="0" applyNumberFormat="1" applyFont="1" applyBorder="1"/>
    <xf numFmtId="0" fontId="2" fillId="5" borderId="2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right"/>
    </xf>
    <xf numFmtId="0" fontId="2" fillId="5" borderId="9" xfId="0" applyFont="1" applyFill="1" applyBorder="1"/>
    <xf numFmtId="3" fontId="2" fillId="5" borderId="9" xfId="0" applyNumberFormat="1" applyFont="1" applyFill="1" applyBorder="1"/>
    <xf numFmtId="164" fontId="2" fillId="0" borderId="9" xfId="0" applyNumberFormat="1" applyFont="1" applyBorder="1"/>
    <xf numFmtId="0" fontId="2" fillId="7" borderId="2" xfId="0" applyFont="1" applyFill="1" applyBorder="1" applyAlignment="1">
      <alignment wrapText="1"/>
    </xf>
    <xf numFmtId="3" fontId="2" fillId="0" borderId="2" xfId="0" applyNumberFormat="1" applyFont="1" applyBorder="1"/>
    <xf numFmtId="0" fontId="2" fillId="9" borderId="2" xfId="0" applyFont="1" applyFill="1" applyBorder="1" applyAlignment="1">
      <alignment horizontal="right"/>
    </xf>
    <xf numFmtId="0" fontId="2" fillId="9" borderId="9" xfId="0" applyFont="1" applyFill="1" applyBorder="1" applyAlignment="1">
      <alignment horizontal="right"/>
    </xf>
    <xf numFmtId="0" fontId="2" fillId="10" borderId="2" xfId="0" applyFont="1" applyFill="1" applyBorder="1" applyAlignment="1">
      <alignment wrapText="1"/>
    </xf>
    <xf numFmtId="0" fontId="3" fillId="12" borderId="2" xfId="0" applyFont="1" applyFill="1" applyBorder="1" applyAlignment="1">
      <alignment horizontal="left" wrapText="1"/>
    </xf>
    <xf numFmtId="0" fontId="2" fillId="12" borderId="2" xfId="0" applyFont="1" applyFill="1" applyBorder="1" applyAlignment="1">
      <alignment horizontal="right"/>
    </xf>
    <xf numFmtId="0" fontId="2" fillId="12" borderId="9" xfId="0" applyFont="1" applyFill="1" applyBorder="1" applyAlignment="1">
      <alignment horizontal="right"/>
    </xf>
    <xf numFmtId="0" fontId="9" fillId="5" borderId="9" xfId="0" applyFont="1" applyFill="1" applyBorder="1"/>
    <xf numFmtId="0" fontId="2" fillId="13" borderId="10" xfId="0" applyFont="1" applyFill="1" applyBorder="1" applyAlignment="1">
      <alignment wrapText="1"/>
    </xf>
    <xf numFmtId="164" fontId="0" fillId="13" borderId="10" xfId="0" applyNumberFormat="1" applyFill="1" applyBorder="1"/>
    <xf numFmtId="165" fontId="0" fillId="13" borderId="10" xfId="0" applyNumberFormat="1" applyFill="1" applyBorder="1"/>
    <xf numFmtId="0" fontId="0" fillId="14" borderId="10" xfId="0" applyFill="1" applyBorder="1"/>
    <xf numFmtId="0" fontId="7" fillId="4" borderId="8" xfId="0" applyFont="1" applyFill="1" applyBorder="1"/>
    <xf numFmtId="3" fontId="6" fillId="4" borderId="8" xfId="0" applyNumberFormat="1" applyFont="1" applyFill="1" applyBorder="1"/>
    <xf numFmtId="164" fontId="2" fillId="2" borderId="2" xfId="0" applyNumberFormat="1" applyFont="1" applyFill="1" applyBorder="1"/>
    <xf numFmtId="0" fontId="2" fillId="13" borderId="2" xfId="0" applyFont="1" applyFill="1" applyBorder="1" applyAlignment="1">
      <alignment wrapText="1"/>
    </xf>
    <xf numFmtId="164" fontId="0" fillId="13" borderId="2" xfId="0" applyNumberFormat="1" applyFill="1" applyBorder="1"/>
    <xf numFmtId="165" fontId="0" fillId="13" borderId="2" xfId="0" applyNumberFormat="1" applyFill="1" applyBorder="1"/>
    <xf numFmtId="0" fontId="0" fillId="14" borderId="2" xfId="0" applyFill="1" applyBorder="1"/>
    <xf numFmtId="0" fontId="6" fillId="4" borderId="7" xfId="0" applyFont="1" applyFill="1" applyBorder="1" applyAlignment="1">
      <alignment horizontal="left"/>
    </xf>
    <xf numFmtId="3" fontId="6" fillId="4" borderId="7" xfId="0" applyNumberFormat="1" applyFont="1" applyFill="1" applyBorder="1"/>
    <xf numFmtId="0" fontId="2" fillId="2" borderId="7" xfId="0" applyFont="1" applyFill="1" applyBorder="1"/>
    <xf numFmtId="3" fontId="2" fillId="2" borderId="7" xfId="0" applyNumberFormat="1" applyFont="1" applyFill="1" applyBorder="1"/>
    <xf numFmtId="0" fontId="7" fillId="0" borderId="9" xfId="0" applyFont="1" applyBorder="1"/>
    <xf numFmtId="165" fontId="2" fillId="0" borderId="9" xfId="0" applyNumberFormat="1" applyFont="1" applyBorder="1"/>
    <xf numFmtId="0" fontId="3" fillId="0" borderId="2" xfId="0" applyFont="1" applyBorder="1" applyAlignment="1">
      <alignment horizontal="left" wrapText="1"/>
    </xf>
    <xf numFmtId="3" fontId="3" fillId="0" borderId="0" xfId="0" applyNumberFormat="1" applyFont="1"/>
    <xf numFmtId="0" fontId="10" fillId="0" borderId="0" xfId="0" applyFont="1"/>
    <xf numFmtId="0" fontId="3" fillId="0" borderId="0" xfId="0" applyFont="1"/>
    <xf numFmtId="0" fontId="11" fillId="0" borderId="0" xfId="0" applyFont="1"/>
    <xf numFmtId="0" fontId="3" fillId="9" borderId="8" xfId="0" applyFont="1" applyFill="1" applyBorder="1" applyAlignment="1">
      <alignment horizontal="left" wrapText="1"/>
    </xf>
    <xf numFmtId="0" fontId="3" fillId="6" borderId="2" xfId="0" applyFont="1" applyFill="1" applyBorder="1" applyAlignment="1">
      <alignment horizontal="left" wrapText="1"/>
    </xf>
    <xf numFmtId="164" fontId="0" fillId="7" borderId="2" xfId="0" applyNumberFormat="1" applyFill="1" applyBorder="1"/>
    <xf numFmtId="165" fontId="0" fillId="7" borderId="2" xfId="0" applyNumberFormat="1" applyFill="1" applyBorder="1"/>
    <xf numFmtId="0" fontId="0" fillId="8" borderId="2" xfId="0" applyFill="1" applyBorder="1"/>
    <xf numFmtId="164" fontId="2" fillId="10" borderId="8" xfId="0" applyNumberFormat="1" applyFont="1" applyFill="1" applyBorder="1"/>
    <xf numFmtId="165" fontId="2" fillId="10" borderId="8" xfId="0" applyNumberFormat="1" applyFont="1" applyFill="1" applyBorder="1"/>
    <xf numFmtId="0" fontId="2" fillId="11" borderId="8" xfId="0" applyFont="1" applyFill="1" applyBorder="1"/>
    <xf numFmtId="0" fontId="2" fillId="11" borderId="2" xfId="0" applyFont="1" applyFill="1" applyBorder="1"/>
    <xf numFmtId="0" fontId="0" fillId="7" borderId="2" xfId="0" applyFill="1" applyBorder="1"/>
    <xf numFmtId="164" fontId="0" fillId="13" borderId="14" xfId="0" applyNumberFormat="1" applyFill="1" applyBorder="1"/>
    <xf numFmtId="0" fontId="2" fillId="0" borderId="0" xfId="0" applyFont="1"/>
    <xf numFmtId="3" fontId="9" fillId="0" borderId="7" xfId="0" applyNumberFormat="1" applyFont="1" applyBorder="1"/>
    <xf numFmtId="3" fontId="9" fillId="0" borderId="9" xfId="0" applyNumberFormat="1" applyFont="1" applyBorder="1"/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3" fillId="15" borderId="4" xfId="0" applyFont="1" applyFill="1" applyBorder="1" applyAlignment="1">
      <alignment horizontal="center" wrapText="1"/>
    </xf>
    <xf numFmtId="0" fontId="3" fillId="15" borderId="5" xfId="0" applyFont="1" applyFill="1" applyBorder="1" applyAlignment="1">
      <alignment horizontal="center" wrapText="1"/>
    </xf>
    <xf numFmtId="0" fontId="3" fillId="15" borderId="6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0" fontId="2" fillId="15" borderId="11" xfId="0" applyFont="1" applyFill="1" applyBorder="1" applyAlignment="1">
      <alignment horizontal="center"/>
    </xf>
    <xf numFmtId="0" fontId="2" fillId="15" borderId="12" xfId="0" applyFont="1" applyFill="1" applyBorder="1" applyAlignment="1">
      <alignment horizontal="center"/>
    </xf>
    <xf numFmtId="3" fontId="2" fillId="0" borderId="0" xfId="0" applyNumberFormat="1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F3E6-EA6D-4CA9-A294-860E7BD13B30}">
  <dimension ref="A1:K86"/>
  <sheetViews>
    <sheetView tabSelected="1" workbookViewId="0">
      <selection activeCell="M17" sqref="M17"/>
    </sheetView>
  </sheetViews>
  <sheetFormatPr defaultRowHeight="15" x14ac:dyDescent="0.25"/>
  <cols>
    <col min="1" max="1" width="24.42578125" customWidth="1"/>
    <col min="2" max="2" width="5.7109375" customWidth="1"/>
    <col min="3" max="3" width="8.28515625" customWidth="1"/>
    <col min="4" max="4" width="14.28515625" bestFit="1" customWidth="1"/>
    <col min="5" max="5" width="8" customWidth="1"/>
    <col min="6" max="6" width="14.28515625" bestFit="1" customWidth="1"/>
    <col min="7" max="7" width="8.85546875" customWidth="1"/>
    <col min="8" max="9" width="10.85546875" bestFit="1" customWidth="1"/>
    <col min="11" max="11" width="12.28515625" bestFit="1" customWidth="1"/>
  </cols>
  <sheetData>
    <row r="1" spans="1:11" ht="18" customHeight="1" x14ac:dyDescent="0.25">
      <c r="A1" s="80" t="s">
        <v>29</v>
      </c>
      <c r="B1" s="80"/>
      <c r="C1" s="80"/>
      <c r="D1" s="80"/>
      <c r="E1" s="80"/>
      <c r="F1" s="80"/>
      <c r="G1" s="80"/>
    </row>
    <row r="2" spans="1:11" s="1" customFormat="1" ht="12.75" x14ac:dyDescent="0.2"/>
    <row r="3" spans="1:11" s="1" customFormat="1" ht="9.75" customHeight="1" x14ac:dyDescent="0.2">
      <c r="A3" s="1" t="s">
        <v>28</v>
      </c>
    </row>
    <row r="4" spans="1:11" s="1" customFormat="1" ht="27" customHeight="1" x14ac:dyDescent="0.2">
      <c r="A4" s="81"/>
      <c r="B4" s="83" t="s">
        <v>0</v>
      </c>
      <c r="C4" s="84" t="s">
        <v>1</v>
      </c>
      <c r="D4" s="84"/>
      <c r="E4" s="85" t="s">
        <v>27</v>
      </c>
      <c r="F4" s="85"/>
      <c r="G4" s="83" t="s">
        <v>2</v>
      </c>
      <c r="H4" s="83"/>
    </row>
    <row r="5" spans="1:11" s="1" customFormat="1" ht="63.75" x14ac:dyDescent="0.2">
      <c r="A5" s="82"/>
      <c r="B5" s="83"/>
      <c r="C5" s="2" t="s">
        <v>3</v>
      </c>
      <c r="D5" s="2" t="s">
        <v>4</v>
      </c>
      <c r="E5" s="2" t="s">
        <v>3</v>
      </c>
      <c r="F5" s="2" t="s">
        <v>4</v>
      </c>
      <c r="G5" s="2" t="s">
        <v>3</v>
      </c>
      <c r="H5" s="2" t="s">
        <v>4</v>
      </c>
    </row>
    <row r="6" spans="1:11" s="1" customFormat="1" ht="12.75" x14ac:dyDescent="0.2">
      <c r="A6" s="89" t="s">
        <v>5</v>
      </c>
      <c r="B6" s="90"/>
      <c r="C6" s="90"/>
      <c r="D6" s="90"/>
      <c r="E6" s="90"/>
      <c r="F6" s="90"/>
      <c r="G6" s="90"/>
      <c r="H6" s="91"/>
    </row>
    <row r="7" spans="1:11" s="1" customFormat="1" ht="18.75" x14ac:dyDescent="0.3">
      <c r="A7" s="3" t="s">
        <v>6</v>
      </c>
      <c r="B7" s="4">
        <v>2020</v>
      </c>
      <c r="C7" s="5">
        <f>C8+C40+C65</f>
        <v>11409</v>
      </c>
      <c r="D7" s="5">
        <f>D8+D40+D65</f>
        <v>2853745435</v>
      </c>
      <c r="E7" s="5">
        <f>E8+E40+E65</f>
        <v>11094</v>
      </c>
      <c r="F7" s="5">
        <f>F8+F40+F65</f>
        <v>2983439086</v>
      </c>
      <c r="G7" s="6">
        <f>(C7-E7)/E7*100</f>
        <v>2.8393726338561387</v>
      </c>
      <c r="H7" s="6">
        <f>(D7-F7)/F7*100</f>
        <v>-4.3471191219755978</v>
      </c>
    </row>
    <row r="8" spans="1:11" s="1" customFormat="1" ht="25.5" x14ac:dyDescent="0.2">
      <c r="A8" s="7" t="s">
        <v>7</v>
      </c>
      <c r="B8" s="4">
        <v>2020</v>
      </c>
      <c r="C8" s="8">
        <f>C10+C15</f>
        <v>5287</v>
      </c>
      <c r="D8" s="8">
        <f>D10+D15</f>
        <v>2568824830</v>
      </c>
      <c r="E8" s="8">
        <f>E10+E15</f>
        <v>5001</v>
      </c>
      <c r="F8" s="8">
        <f>F10+F15</f>
        <v>2679409983</v>
      </c>
      <c r="G8" s="6">
        <f>(C8-E8)/E8*100</f>
        <v>5.718856228754249</v>
      </c>
      <c r="H8" s="6">
        <f>(D8-F8)/F8*100</f>
        <v>-4.127220309755784</v>
      </c>
      <c r="J8" s="96"/>
      <c r="K8" s="96"/>
    </row>
    <row r="9" spans="1:11" s="1" customFormat="1" ht="12" customHeight="1" x14ac:dyDescent="0.2">
      <c r="A9" s="9" t="s">
        <v>8</v>
      </c>
      <c r="B9" s="10"/>
      <c r="C9" s="11"/>
      <c r="D9" s="11"/>
      <c r="E9" s="11"/>
      <c r="F9" s="11"/>
      <c r="G9" s="10"/>
      <c r="H9" s="10"/>
      <c r="J9" s="96"/>
      <c r="K9" s="96"/>
    </row>
    <row r="10" spans="1:11" s="1" customFormat="1" ht="12.75" x14ac:dyDescent="0.2">
      <c r="A10" s="12" t="s">
        <v>9</v>
      </c>
      <c r="B10" s="4">
        <v>2020</v>
      </c>
      <c r="C10" s="13">
        <f>C12+C13+C14</f>
        <v>2179</v>
      </c>
      <c r="D10" s="13">
        <f>D12+D13+D14</f>
        <v>1992656351</v>
      </c>
      <c r="E10" s="13">
        <f>E12+E13+E14</f>
        <v>2059</v>
      </c>
      <c r="F10" s="13">
        <f>F12+F13+F14</f>
        <v>2128951727</v>
      </c>
      <c r="G10" s="14">
        <f>(C10-E10)/E10*100</f>
        <v>5.828071879553181</v>
      </c>
      <c r="H10" s="14">
        <f>(D10-F10)/F10*100</f>
        <v>-6.4019946658001423</v>
      </c>
      <c r="J10" s="96"/>
      <c r="K10" s="96"/>
    </row>
    <row r="11" spans="1:11" s="1" customFormat="1" ht="12" customHeight="1" x14ac:dyDescent="0.2">
      <c r="A11" s="9" t="s">
        <v>8</v>
      </c>
      <c r="B11" s="10"/>
      <c r="C11" s="11"/>
      <c r="D11" s="11"/>
      <c r="E11" s="11"/>
      <c r="F11" s="11"/>
      <c r="G11" s="10"/>
      <c r="H11" s="10"/>
    </row>
    <row r="12" spans="1:11" s="1" customFormat="1" ht="12.75" x14ac:dyDescent="0.2">
      <c r="A12" s="9" t="s">
        <v>10</v>
      </c>
      <c r="B12" s="4">
        <v>2020</v>
      </c>
      <c r="C12" s="16">
        <v>116</v>
      </c>
      <c r="D12" s="31">
        <v>460533116</v>
      </c>
      <c r="E12" s="16">
        <v>79</v>
      </c>
      <c r="F12" s="16">
        <v>659115589</v>
      </c>
      <c r="G12" s="6">
        <f t="shared" ref="G12:G14" si="0">(C12-E12)/E12*100</f>
        <v>46.835443037974684</v>
      </c>
      <c r="H12" s="6">
        <f>(D12-F12)/F12*100</f>
        <v>-30.128626346296294</v>
      </c>
    </row>
    <row r="13" spans="1:11" s="1" customFormat="1" ht="12.75" x14ac:dyDescent="0.2">
      <c r="A13" s="9" t="s">
        <v>11</v>
      </c>
      <c r="B13" s="4">
        <v>2020</v>
      </c>
      <c r="C13" s="16">
        <v>1407</v>
      </c>
      <c r="D13" s="31">
        <v>683483931</v>
      </c>
      <c r="E13" s="16">
        <v>1416</v>
      </c>
      <c r="F13" s="16">
        <v>761389420</v>
      </c>
      <c r="G13" s="6">
        <f t="shared" si="0"/>
        <v>-0.63559322033898313</v>
      </c>
      <c r="H13" s="6">
        <f>(D13-F13)/F13*100</f>
        <v>-10.23201622633527</v>
      </c>
    </row>
    <row r="14" spans="1:11" s="1" customFormat="1" ht="12.75" x14ac:dyDescent="0.2">
      <c r="A14" s="9" t="s">
        <v>12</v>
      </c>
      <c r="B14" s="4">
        <v>2020</v>
      </c>
      <c r="C14" s="16">
        <f>650+6</f>
        <v>656</v>
      </c>
      <c r="D14" s="31">
        <v>848639304</v>
      </c>
      <c r="E14" s="16">
        <v>564</v>
      </c>
      <c r="F14" s="16">
        <v>708446718</v>
      </c>
      <c r="G14" s="6">
        <f t="shared" si="0"/>
        <v>16.312056737588655</v>
      </c>
      <c r="H14" s="6">
        <f>(D14-F14)/F14*100</f>
        <v>19.788726863718775</v>
      </c>
    </row>
    <row r="15" spans="1:11" s="1" customFormat="1" ht="12.75" x14ac:dyDescent="0.2">
      <c r="A15" s="12" t="s">
        <v>13</v>
      </c>
      <c r="B15" s="4">
        <v>2020</v>
      </c>
      <c r="C15" s="13">
        <f>C17+C18+C19</f>
        <v>3108</v>
      </c>
      <c r="D15" s="13">
        <f>D17+D18+D19</f>
        <v>576168479</v>
      </c>
      <c r="E15" s="13">
        <f>E17+E18+E19</f>
        <v>2942</v>
      </c>
      <c r="F15" s="13">
        <f>F17+F18+F19</f>
        <v>550458256</v>
      </c>
      <c r="G15" s="6">
        <f>(C15-E15)/E15*100</f>
        <v>5.6424201223657375</v>
      </c>
      <c r="H15" s="6">
        <f>(D15-F15)/F15*100</f>
        <v>4.6706944113851208</v>
      </c>
    </row>
    <row r="16" spans="1:11" s="1" customFormat="1" ht="12" customHeight="1" x14ac:dyDescent="0.2">
      <c r="A16" s="9" t="s">
        <v>8</v>
      </c>
      <c r="B16" s="10"/>
      <c r="C16" s="11"/>
      <c r="D16" s="11"/>
      <c r="E16" s="11"/>
      <c r="F16" s="11"/>
      <c r="G16" s="10"/>
      <c r="H16" s="10"/>
    </row>
    <row r="17" spans="1:8" s="1" customFormat="1" ht="12.75" x14ac:dyDescent="0.2">
      <c r="A17" s="9" t="s">
        <v>10</v>
      </c>
      <c r="B17" s="4">
        <v>2020</v>
      </c>
      <c r="C17" s="31">
        <v>1083</v>
      </c>
      <c r="D17" s="31">
        <v>479164027</v>
      </c>
      <c r="E17" s="15">
        <v>996</v>
      </c>
      <c r="F17" s="16">
        <v>449441789</v>
      </c>
      <c r="G17" s="6">
        <f t="shared" ref="G17:H19" si="1">(C17-E17)/E17*100</f>
        <v>8.7349397590361448</v>
      </c>
      <c r="H17" s="6">
        <f t="shared" si="1"/>
        <v>6.6131451786295727</v>
      </c>
    </row>
    <row r="18" spans="1:8" s="1" customFormat="1" ht="12.75" x14ac:dyDescent="0.2">
      <c r="A18" s="9" t="s">
        <v>11</v>
      </c>
      <c r="B18" s="4">
        <v>2020</v>
      </c>
      <c r="C18" s="31">
        <v>1232</v>
      </c>
      <c r="D18" s="31">
        <v>57732780</v>
      </c>
      <c r="E18" s="15">
        <v>1109</v>
      </c>
      <c r="F18" s="16">
        <v>56712649</v>
      </c>
      <c r="G18" s="6">
        <f t="shared" si="1"/>
        <v>11.09107303877367</v>
      </c>
      <c r="H18" s="6">
        <f t="shared" si="1"/>
        <v>1.7987715579993451</v>
      </c>
    </row>
    <row r="19" spans="1:8" s="1" customFormat="1" ht="12.75" x14ac:dyDescent="0.2">
      <c r="A19" s="17" t="s">
        <v>12</v>
      </c>
      <c r="B19" s="4">
        <v>2020</v>
      </c>
      <c r="C19" s="31">
        <f>784+9</f>
        <v>793</v>
      </c>
      <c r="D19" s="31">
        <v>39271672</v>
      </c>
      <c r="E19" s="18">
        <v>837</v>
      </c>
      <c r="F19" s="19">
        <v>44303818</v>
      </c>
      <c r="G19" s="20">
        <f t="shared" si="1"/>
        <v>-5.2568697729988054</v>
      </c>
      <c r="H19" s="20">
        <f t="shared" si="1"/>
        <v>-11.358267136254486</v>
      </c>
    </row>
    <row r="20" spans="1:8" s="1" customFormat="1" ht="18.75" x14ac:dyDescent="0.3">
      <c r="A20" s="75" t="s">
        <v>14</v>
      </c>
      <c r="B20" s="76"/>
      <c r="C20" s="76"/>
      <c r="D20" s="76"/>
      <c r="E20" s="76"/>
      <c r="F20" s="76"/>
      <c r="G20" s="76"/>
      <c r="H20" s="92"/>
    </row>
    <row r="21" spans="1:8" s="1" customFormat="1" ht="25.5" x14ac:dyDescent="0.2">
      <c r="A21" s="61" t="s">
        <v>15</v>
      </c>
      <c r="B21" s="4">
        <v>2020</v>
      </c>
      <c r="C21" s="21">
        <f>C23+C24+C25</f>
        <v>1223</v>
      </c>
      <c r="D21" s="22">
        <f>D23+D24+D25</f>
        <v>810600174</v>
      </c>
      <c r="E21" s="22">
        <f>E23+E24+E25</f>
        <v>1468</v>
      </c>
      <c r="F21" s="22">
        <f>F23+F24+F25</f>
        <v>533405150</v>
      </c>
      <c r="G21" s="23">
        <f t="shared" ref="G21:H21" si="2">(C21-E21)/E21*100</f>
        <v>-16.689373297002724</v>
      </c>
      <c r="H21" s="23">
        <f t="shared" si="2"/>
        <v>51.967069309323321</v>
      </c>
    </row>
    <row r="22" spans="1:8" s="1" customFormat="1" ht="12.75" x14ac:dyDescent="0.2">
      <c r="A22" s="24" t="s">
        <v>8</v>
      </c>
      <c r="B22" s="10"/>
      <c r="C22" s="10"/>
      <c r="D22" s="11"/>
      <c r="E22" s="11"/>
      <c r="F22" s="11"/>
      <c r="G22" s="11"/>
      <c r="H22" s="10"/>
    </row>
    <row r="23" spans="1:8" s="1" customFormat="1" ht="12.75" x14ac:dyDescent="0.2">
      <c r="A23" s="32" t="s">
        <v>10</v>
      </c>
      <c r="B23" s="4">
        <v>2020</v>
      </c>
      <c r="C23" s="31">
        <v>423</v>
      </c>
      <c r="D23" s="31">
        <v>443624834</v>
      </c>
      <c r="E23" s="15">
        <v>480</v>
      </c>
      <c r="F23" s="16">
        <v>386077000</v>
      </c>
      <c r="G23" s="6">
        <f t="shared" ref="G23:H25" si="3">(C23-E23)/E23*100</f>
        <v>-11.875</v>
      </c>
      <c r="H23" s="6">
        <f t="shared" si="3"/>
        <v>14.905791849812344</v>
      </c>
    </row>
    <row r="24" spans="1:8" s="1" customFormat="1" ht="12.75" x14ac:dyDescent="0.2">
      <c r="A24" s="32" t="s">
        <v>11</v>
      </c>
      <c r="B24" s="4">
        <v>2020</v>
      </c>
      <c r="C24" s="31">
        <v>535</v>
      </c>
      <c r="D24" s="31">
        <v>330297435</v>
      </c>
      <c r="E24" s="15">
        <v>682</v>
      </c>
      <c r="F24" s="16">
        <v>96028710</v>
      </c>
      <c r="G24" s="6">
        <f t="shared" si="3"/>
        <v>-21.55425219941349</v>
      </c>
      <c r="H24" s="6">
        <f t="shared" si="3"/>
        <v>243.95696349560461</v>
      </c>
    </row>
    <row r="25" spans="1:8" s="1" customFormat="1" ht="13.5" thickBot="1" x14ac:dyDescent="0.25">
      <c r="A25" s="33" t="s">
        <v>12</v>
      </c>
      <c r="B25" s="4">
        <v>2020</v>
      </c>
      <c r="C25" s="31">
        <f>261+4</f>
        <v>265</v>
      </c>
      <c r="D25" s="31">
        <v>36677905</v>
      </c>
      <c r="E25" s="27">
        <v>306</v>
      </c>
      <c r="F25" s="28">
        <v>51299440</v>
      </c>
      <c r="G25" s="29">
        <f t="shared" si="3"/>
        <v>-13.398692810457517</v>
      </c>
      <c r="H25" s="29">
        <f t="shared" si="3"/>
        <v>-28.502328680391052</v>
      </c>
    </row>
    <row r="26" spans="1:8" s="1" customFormat="1" ht="63.75" x14ac:dyDescent="0.2">
      <c r="A26" s="34" t="s">
        <v>16</v>
      </c>
      <c r="B26" s="4">
        <v>2020</v>
      </c>
      <c r="C26" s="66">
        <f>C21/C8*100</f>
        <v>23.13221108379043</v>
      </c>
      <c r="D26" s="67">
        <f>D21/D8*100</f>
        <v>31.55529191922362</v>
      </c>
      <c r="E26" s="67">
        <f>E21/E8*100</f>
        <v>29.354129174165166</v>
      </c>
      <c r="F26" s="67">
        <f>F21/F8*100</f>
        <v>19.907559999562785</v>
      </c>
      <c r="G26" s="68"/>
      <c r="H26" s="69"/>
    </row>
    <row r="27" spans="1:8" s="1" customFormat="1" ht="25.5" x14ac:dyDescent="0.2">
      <c r="A27" s="62" t="s">
        <v>17</v>
      </c>
      <c r="B27" s="4">
        <v>2020</v>
      </c>
      <c r="C27" s="31">
        <f>C29+C30+C31</f>
        <v>1127</v>
      </c>
      <c r="D27" s="31">
        <f>D29+D30+D31</f>
        <v>758926882</v>
      </c>
      <c r="E27" s="31">
        <f>E29+E30+E31</f>
        <v>837</v>
      </c>
      <c r="F27" s="31">
        <f>F29+F30+F31</f>
        <v>442389342</v>
      </c>
      <c r="G27" s="6">
        <f>(C27-E27)/E27*100</f>
        <v>34.647550776583039</v>
      </c>
      <c r="H27" s="6">
        <f>(D27-F27)/F27*100</f>
        <v>71.55180063085696</v>
      </c>
    </row>
    <row r="28" spans="1:8" s="1" customFormat="1" ht="12.75" x14ac:dyDescent="0.2">
      <c r="A28" s="24" t="s">
        <v>8</v>
      </c>
      <c r="B28" s="10"/>
      <c r="C28" s="11"/>
      <c r="D28" s="11"/>
      <c r="E28" s="11"/>
      <c r="F28" s="11"/>
      <c r="G28" s="11"/>
      <c r="H28" s="10"/>
    </row>
    <row r="29" spans="1:8" s="1" customFormat="1" ht="12.75" x14ac:dyDescent="0.2">
      <c r="A29" s="25" t="s">
        <v>10</v>
      </c>
      <c r="B29" s="4">
        <v>2020</v>
      </c>
      <c r="C29" s="31">
        <v>355</v>
      </c>
      <c r="D29" s="31">
        <v>403678110</v>
      </c>
      <c r="E29" s="15">
        <v>225</v>
      </c>
      <c r="F29" s="16">
        <v>267439251</v>
      </c>
      <c r="G29" s="6">
        <f t="shared" ref="G29:H31" si="4">(C29-E29)/E29*100</f>
        <v>57.777777777777771</v>
      </c>
      <c r="H29" s="6">
        <f t="shared" si="4"/>
        <v>50.941983456272844</v>
      </c>
    </row>
    <row r="30" spans="1:8" s="1" customFormat="1" ht="12.75" x14ac:dyDescent="0.2">
      <c r="A30" s="25" t="s">
        <v>11</v>
      </c>
      <c r="B30" s="4">
        <v>2020</v>
      </c>
      <c r="C30" s="31">
        <v>590</v>
      </c>
      <c r="D30" s="31">
        <v>296787325</v>
      </c>
      <c r="E30" s="15">
        <v>470</v>
      </c>
      <c r="F30" s="16">
        <v>115697805</v>
      </c>
      <c r="G30" s="6">
        <f t="shared" si="4"/>
        <v>25.531914893617021</v>
      </c>
      <c r="H30" s="6">
        <f t="shared" si="4"/>
        <v>156.51940847105959</v>
      </c>
    </row>
    <row r="31" spans="1:8" s="1" customFormat="1" ht="13.5" thickBot="1" x14ac:dyDescent="0.25">
      <c r="A31" s="26" t="s">
        <v>12</v>
      </c>
      <c r="B31" s="4">
        <v>2020</v>
      </c>
      <c r="C31" s="31">
        <v>182</v>
      </c>
      <c r="D31" s="31">
        <v>58461447</v>
      </c>
      <c r="E31" s="27">
        <v>142</v>
      </c>
      <c r="F31" s="28">
        <v>59252286</v>
      </c>
      <c r="G31" s="29">
        <f t="shared" si="4"/>
        <v>28.169014084507044</v>
      </c>
      <c r="H31" s="29">
        <f t="shared" si="4"/>
        <v>-1.334697871403645</v>
      </c>
    </row>
    <row r="32" spans="1:8" s="1" customFormat="1" ht="77.25" x14ac:dyDescent="0.25">
      <c r="A32" s="30" t="s">
        <v>30</v>
      </c>
      <c r="B32" s="4">
        <v>2020</v>
      </c>
      <c r="C32" s="63">
        <f>C27/C8*100</f>
        <v>21.316436542462643</v>
      </c>
      <c r="D32" s="63">
        <f>D27/D8*100</f>
        <v>29.543738176962421</v>
      </c>
      <c r="E32" s="64">
        <f>E27/E8*100</f>
        <v>16.736652669466107</v>
      </c>
      <c r="F32" s="63">
        <f>F27/F8*100</f>
        <v>16.510699922998683</v>
      </c>
      <c r="G32" s="65"/>
      <c r="H32" s="65"/>
    </row>
    <row r="33" spans="1:8" s="1" customFormat="1" ht="25.5" x14ac:dyDescent="0.2">
      <c r="A33" s="35" t="s">
        <v>18</v>
      </c>
      <c r="B33" s="4">
        <v>2020</v>
      </c>
      <c r="C33" s="31">
        <f>C35+C36+C37</f>
        <v>834</v>
      </c>
      <c r="D33" s="31">
        <f>D35+D36+D37</f>
        <v>498505231</v>
      </c>
      <c r="E33" s="31">
        <f>E35+E36+E37</f>
        <v>683</v>
      </c>
      <c r="F33" s="31">
        <f>F35+F36+F37</f>
        <v>294061040</v>
      </c>
      <c r="G33" s="6">
        <f>(C33-E33)/E33*100</f>
        <v>22.108345534407029</v>
      </c>
      <c r="H33" s="6">
        <f>(D33-F33)/F33*100</f>
        <v>69.524405885254311</v>
      </c>
    </row>
    <row r="34" spans="1:8" s="1" customFormat="1" ht="12.75" x14ac:dyDescent="0.2">
      <c r="A34" s="24" t="s">
        <v>8</v>
      </c>
      <c r="B34" s="10"/>
      <c r="C34" s="11"/>
      <c r="D34" s="11"/>
      <c r="E34" s="11"/>
      <c r="F34" s="11"/>
      <c r="G34" s="11"/>
      <c r="H34" s="10"/>
    </row>
    <row r="35" spans="1:8" s="1" customFormat="1" ht="12.75" x14ac:dyDescent="0.2">
      <c r="A35" s="36" t="s">
        <v>10</v>
      </c>
      <c r="B35" s="4">
        <v>2020</v>
      </c>
      <c r="C35" s="31">
        <v>154</v>
      </c>
      <c r="D35" s="31">
        <v>34634294</v>
      </c>
      <c r="E35" s="15">
        <v>120</v>
      </c>
      <c r="F35" s="16">
        <v>56688102</v>
      </c>
      <c r="G35" s="6">
        <f t="shared" ref="G35:H37" si="5">(C35-E35)/E35*100</f>
        <v>28.333333333333332</v>
      </c>
      <c r="H35" s="6">
        <f t="shared" si="5"/>
        <v>-38.90376855446668</v>
      </c>
    </row>
    <row r="36" spans="1:8" s="1" customFormat="1" ht="12.75" x14ac:dyDescent="0.2">
      <c r="A36" s="36" t="s">
        <v>11</v>
      </c>
      <c r="B36" s="4">
        <v>2020</v>
      </c>
      <c r="C36" s="31">
        <v>499</v>
      </c>
      <c r="D36" s="31">
        <v>377502186</v>
      </c>
      <c r="E36" s="15">
        <v>383</v>
      </c>
      <c r="F36" s="16">
        <v>147174913</v>
      </c>
      <c r="G36" s="6">
        <f t="shared" si="5"/>
        <v>30.287206266318538</v>
      </c>
      <c r="H36" s="6">
        <f t="shared" si="5"/>
        <v>156.49900401164157</v>
      </c>
    </row>
    <row r="37" spans="1:8" s="1" customFormat="1" ht="13.5" thickBot="1" x14ac:dyDescent="0.25">
      <c r="A37" s="37" t="s">
        <v>12</v>
      </c>
      <c r="B37" s="4">
        <v>2020</v>
      </c>
      <c r="C37" s="31">
        <f>180+1</f>
        <v>181</v>
      </c>
      <c r="D37" s="31">
        <v>86368751</v>
      </c>
      <c r="E37" s="38">
        <v>180</v>
      </c>
      <c r="F37" s="28">
        <v>90198025</v>
      </c>
      <c r="G37" s="29">
        <f t="shared" si="5"/>
        <v>0.55555555555555558</v>
      </c>
      <c r="H37" s="29">
        <f t="shared" si="5"/>
        <v>-4.2454078124216137</v>
      </c>
    </row>
    <row r="38" spans="1:8" s="1" customFormat="1" ht="65.25" thickBot="1" x14ac:dyDescent="0.3">
      <c r="A38" s="39" t="s">
        <v>19</v>
      </c>
      <c r="B38" s="4">
        <v>2020</v>
      </c>
      <c r="C38" s="71">
        <f>C33/C8*100</f>
        <v>15.774541327785133</v>
      </c>
      <c r="D38" s="71">
        <f>D33/D8*100</f>
        <v>19.40596436075402</v>
      </c>
      <c r="E38" s="41">
        <f>E33/E8*100</f>
        <v>13.657268546290741</v>
      </c>
      <c r="F38" s="40">
        <f>F33/F8*100</f>
        <v>10.974843038792992</v>
      </c>
      <c r="G38" s="42"/>
      <c r="H38" s="42"/>
    </row>
    <row r="39" spans="1:8" s="1" customFormat="1" ht="12.75" x14ac:dyDescent="0.2">
      <c r="A39" s="93"/>
      <c r="B39" s="93"/>
      <c r="C39" s="93"/>
      <c r="D39" s="93"/>
      <c r="E39" s="93"/>
      <c r="F39" s="93"/>
      <c r="G39" s="93"/>
      <c r="H39" s="93"/>
    </row>
    <row r="40" spans="1:8" s="1" customFormat="1" ht="12.75" x14ac:dyDescent="0.2">
      <c r="A40" s="43" t="s">
        <v>20</v>
      </c>
      <c r="B40" s="4">
        <v>2020</v>
      </c>
      <c r="C40" s="44">
        <f>C42+C43+C44</f>
        <v>5647</v>
      </c>
      <c r="D40" s="44">
        <f>D42+D43+D44</f>
        <v>177849710</v>
      </c>
      <c r="E40" s="44">
        <f>E42+E43+E44</f>
        <v>5578</v>
      </c>
      <c r="F40" s="44">
        <f>F42+F43+F44</f>
        <v>174176118</v>
      </c>
      <c r="G40" s="6">
        <f>(C40-E40)/E40*100</f>
        <v>1.2370025098601649</v>
      </c>
      <c r="H40" s="6">
        <f>(D40-F40)/F40*100</f>
        <v>2.109124972001041</v>
      </c>
    </row>
    <row r="41" spans="1:8" s="1" customFormat="1" ht="12" customHeight="1" x14ac:dyDescent="0.2">
      <c r="A41" s="9" t="s">
        <v>8</v>
      </c>
      <c r="B41" s="10"/>
      <c r="C41" s="11"/>
      <c r="D41" s="11"/>
      <c r="E41" s="11"/>
      <c r="F41" s="11"/>
      <c r="G41" s="45"/>
      <c r="H41" s="45"/>
    </row>
    <row r="42" spans="1:8" s="1" customFormat="1" ht="12.75" x14ac:dyDescent="0.2">
      <c r="A42" s="9" t="s">
        <v>10</v>
      </c>
      <c r="B42" s="4">
        <v>2020</v>
      </c>
      <c r="C42" s="31">
        <v>1512</v>
      </c>
      <c r="D42" s="31">
        <v>85087122</v>
      </c>
      <c r="E42" s="16">
        <v>1222</v>
      </c>
      <c r="F42" s="16">
        <v>73910462</v>
      </c>
      <c r="G42" s="6">
        <f t="shared" ref="G42:H44" si="6">(C42-E42)/E42*100</f>
        <v>23.731587561374795</v>
      </c>
      <c r="H42" s="6">
        <f t="shared" si="6"/>
        <v>15.121891674821352</v>
      </c>
    </row>
    <row r="43" spans="1:8" s="1" customFormat="1" ht="12.75" x14ac:dyDescent="0.2">
      <c r="A43" s="9" t="s">
        <v>11</v>
      </c>
      <c r="B43" s="4">
        <v>2020</v>
      </c>
      <c r="C43" s="31">
        <v>2169</v>
      </c>
      <c r="D43" s="31">
        <v>48058660</v>
      </c>
      <c r="E43" s="16">
        <v>2185</v>
      </c>
      <c r="F43" s="16">
        <v>50039750</v>
      </c>
      <c r="G43" s="6">
        <f t="shared" si="6"/>
        <v>-0.73226544622425638</v>
      </c>
      <c r="H43" s="6">
        <f t="shared" si="6"/>
        <v>-3.9590325691075594</v>
      </c>
    </row>
    <row r="44" spans="1:8" s="1" customFormat="1" ht="12.75" x14ac:dyDescent="0.2">
      <c r="A44" s="17" t="s">
        <v>12</v>
      </c>
      <c r="B44" s="4">
        <v>2020</v>
      </c>
      <c r="C44" s="31">
        <v>1966</v>
      </c>
      <c r="D44" s="31">
        <v>44703928</v>
      </c>
      <c r="E44" s="19">
        <v>2171</v>
      </c>
      <c r="F44" s="19">
        <v>50225906</v>
      </c>
      <c r="G44" s="6">
        <f t="shared" si="6"/>
        <v>-9.4426531552280046</v>
      </c>
      <c r="H44" s="6">
        <f t="shared" si="6"/>
        <v>-10.994282512295547</v>
      </c>
    </row>
    <row r="45" spans="1:8" s="1" customFormat="1" ht="18.75" x14ac:dyDescent="0.3">
      <c r="A45" s="75" t="s">
        <v>20</v>
      </c>
      <c r="B45" s="76"/>
      <c r="C45" s="76"/>
      <c r="D45" s="76"/>
      <c r="E45" s="76"/>
      <c r="F45" s="76"/>
      <c r="G45" s="76"/>
      <c r="H45" s="92"/>
    </row>
    <row r="46" spans="1:8" s="1" customFormat="1" ht="25.5" x14ac:dyDescent="0.2">
      <c r="A46" s="61" t="s">
        <v>15</v>
      </c>
      <c r="B46" s="4">
        <v>2020</v>
      </c>
      <c r="C46" s="22">
        <f>C48+C49+C50</f>
        <v>634</v>
      </c>
      <c r="D46" s="22">
        <f>D48+D49+D50</f>
        <v>17442984</v>
      </c>
      <c r="E46" s="22">
        <f>E48+E49+E50</f>
        <v>622</v>
      </c>
      <c r="F46" s="22">
        <f>F48+F49+F50</f>
        <v>18118980</v>
      </c>
      <c r="G46" s="23">
        <f t="shared" ref="G46:H46" si="7">(C46-E46)/E46*100</f>
        <v>1.929260450160772</v>
      </c>
      <c r="H46" s="23">
        <f t="shared" si="7"/>
        <v>-3.7308722676442052</v>
      </c>
    </row>
    <row r="47" spans="1:8" s="1" customFormat="1" ht="12.75" x14ac:dyDescent="0.2">
      <c r="A47" s="24" t="s">
        <v>8</v>
      </c>
      <c r="B47" s="10"/>
      <c r="C47" s="11"/>
      <c r="D47" s="11"/>
      <c r="E47" s="11"/>
      <c r="F47" s="11"/>
      <c r="G47" s="11"/>
      <c r="H47" s="10"/>
    </row>
    <row r="48" spans="1:8" s="1" customFormat="1" ht="12.75" x14ac:dyDescent="0.2">
      <c r="A48" s="32" t="s">
        <v>10</v>
      </c>
      <c r="B48" s="4">
        <v>2020</v>
      </c>
      <c r="C48" s="31">
        <v>178</v>
      </c>
      <c r="D48" s="31">
        <v>10212261</v>
      </c>
      <c r="E48" s="15">
        <v>122</v>
      </c>
      <c r="F48" s="16">
        <v>8783192</v>
      </c>
      <c r="G48" s="6">
        <f t="shared" ref="G48:H50" si="8">(C48-E48)/E48*100</f>
        <v>45.901639344262293</v>
      </c>
      <c r="H48" s="6">
        <f t="shared" si="8"/>
        <v>16.270497104014122</v>
      </c>
    </row>
    <row r="49" spans="1:8" s="1" customFormat="1" ht="12.75" x14ac:dyDescent="0.2">
      <c r="A49" s="32" t="s">
        <v>11</v>
      </c>
      <c r="B49" s="4">
        <v>2020</v>
      </c>
      <c r="C49" s="31">
        <v>188</v>
      </c>
      <c r="D49" s="31">
        <v>2974951</v>
      </c>
      <c r="E49" s="15">
        <v>206</v>
      </c>
      <c r="F49" s="16">
        <v>3727466</v>
      </c>
      <c r="G49" s="6">
        <f t="shared" si="8"/>
        <v>-8.7378640776699026</v>
      </c>
      <c r="H49" s="6">
        <f t="shared" si="8"/>
        <v>-20.188379987905993</v>
      </c>
    </row>
    <row r="50" spans="1:8" s="1" customFormat="1" ht="13.5" thickBot="1" x14ac:dyDescent="0.25">
      <c r="A50" s="33" t="s">
        <v>12</v>
      </c>
      <c r="B50" s="4">
        <v>2020</v>
      </c>
      <c r="C50" s="31">
        <v>268</v>
      </c>
      <c r="D50" s="31">
        <v>4255772</v>
      </c>
      <c r="E50" s="27">
        <v>294</v>
      </c>
      <c r="F50" s="28">
        <v>5608322</v>
      </c>
      <c r="G50" s="29">
        <f t="shared" si="8"/>
        <v>-8.8435374149659864</v>
      </c>
      <c r="H50" s="29">
        <f t="shared" si="8"/>
        <v>-24.116839225707796</v>
      </c>
    </row>
    <row r="51" spans="1:8" s="1" customFormat="1" ht="63.75" x14ac:dyDescent="0.2">
      <c r="A51" s="34" t="s">
        <v>16</v>
      </c>
      <c r="B51" s="4">
        <v>2020</v>
      </c>
      <c r="C51" s="66">
        <f>C46/C40*100</f>
        <v>11.227200283336284</v>
      </c>
      <c r="D51" s="67">
        <f>D46/D40*100</f>
        <v>9.8077101165922631</v>
      </c>
      <c r="E51" s="67">
        <f>E46/E40*100</f>
        <v>11.150950161348154</v>
      </c>
      <c r="F51" s="67">
        <f>F46/F40*100</f>
        <v>10.40267759326224</v>
      </c>
      <c r="G51" s="68"/>
      <c r="H51" s="69"/>
    </row>
    <row r="52" spans="1:8" s="1" customFormat="1" ht="25.5" x14ac:dyDescent="0.2">
      <c r="A52" s="62" t="s">
        <v>17</v>
      </c>
      <c r="B52" s="4">
        <v>2020</v>
      </c>
      <c r="C52" s="4">
        <f>C54+C55+C56</f>
        <v>383</v>
      </c>
      <c r="D52" s="31">
        <f>D54+D55+D56</f>
        <v>14543820</v>
      </c>
      <c r="E52" s="31">
        <f>E54+E55+E56</f>
        <v>323</v>
      </c>
      <c r="F52" s="31">
        <f>F54+F55+F56</f>
        <v>10337755</v>
      </c>
      <c r="G52" s="6">
        <f>(C52-E52)/E52*100</f>
        <v>18.575851393188856</v>
      </c>
      <c r="H52" s="6">
        <f>(D52-F52)/F52*100</f>
        <v>40.686444977657146</v>
      </c>
    </row>
    <row r="53" spans="1:8" s="1" customFormat="1" ht="12.75" x14ac:dyDescent="0.2">
      <c r="A53" s="24" t="s">
        <v>8</v>
      </c>
      <c r="B53" s="10"/>
      <c r="C53" s="10"/>
      <c r="D53" s="11"/>
      <c r="E53" s="11"/>
      <c r="F53" s="11"/>
      <c r="G53" s="11"/>
      <c r="H53" s="10"/>
    </row>
    <row r="54" spans="1:8" s="1" customFormat="1" ht="12.75" x14ac:dyDescent="0.2">
      <c r="A54" s="25" t="s">
        <v>10</v>
      </c>
      <c r="B54" s="4">
        <v>2020</v>
      </c>
      <c r="C54" s="4">
        <v>145</v>
      </c>
      <c r="D54" s="31">
        <v>9116699</v>
      </c>
      <c r="E54" s="15">
        <v>80</v>
      </c>
      <c r="F54" s="16">
        <v>5106839</v>
      </c>
      <c r="G54" s="6">
        <f t="shared" ref="G54:H56" si="9">(C54-E54)/E54*100</f>
        <v>81.25</v>
      </c>
      <c r="H54" s="6">
        <f t="shared" si="9"/>
        <v>78.519412889264771</v>
      </c>
    </row>
    <row r="55" spans="1:8" s="1" customFormat="1" ht="12.75" x14ac:dyDescent="0.2">
      <c r="A55" s="25" t="s">
        <v>11</v>
      </c>
      <c r="B55" s="4">
        <v>2020</v>
      </c>
      <c r="C55" s="4">
        <v>166</v>
      </c>
      <c r="D55" s="31">
        <v>3843607</v>
      </c>
      <c r="E55" s="15">
        <v>148</v>
      </c>
      <c r="F55" s="16">
        <v>2966768</v>
      </c>
      <c r="G55" s="6">
        <f t="shared" si="9"/>
        <v>12.162162162162163</v>
      </c>
      <c r="H55" s="6">
        <f t="shared" si="9"/>
        <v>29.555361255076228</v>
      </c>
    </row>
    <row r="56" spans="1:8" s="1" customFormat="1" ht="13.5" thickBot="1" x14ac:dyDescent="0.25">
      <c r="A56" s="26" t="s">
        <v>12</v>
      </c>
      <c r="B56" s="4">
        <v>2020</v>
      </c>
      <c r="C56" s="4">
        <v>72</v>
      </c>
      <c r="D56" s="31">
        <v>1583514</v>
      </c>
      <c r="E56" s="27">
        <v>95</v>
      </c>
      <c r="F56" s="28">
        <v>2264148</v>
      </c>
      <c r="G56" s="29">
        <f t="shared" si="9"/>
        <v>-24.210526315789473</v>
      </c>
      <c r="H56" s="29">
        <f t="shared" si="9"/>
        <v>-30.061374079786301</v>
      </c>
    </row>
    <row r="57" spans="1:8" s="1" customFormat="1" ht="77.25" x14ac:dyDescent="0.25">
      <c r="A57" s="30" t="s">
        <v>30</v>
      </c>
      <c r="B57" s="4">
        <v>2020</v>
      </c>
      <c r="C57" s="63">
        <f>C52/C40*100</f>
        <v>6.7823623162741278</v>
      </c>
      <c r="D57" s="63">
        <f>D52/D40*100</f>
        <v>8.1775899437789352</v>
      </c>
      <c r="E57" s="64">
        <f>E52/E40*100</f>
        <v>5.7906059519541051</v>
      </c>
      <c r="F57" s="63">
        <f>F52/F40*100</f>
        <v>5.9352310286304579</v>
      </c>
      <c r="G57" s="70"/>
      <c r="H57" s="70"/>
    </row>
    <row r="58" spans="1:8" s="1" customFormat="1" ht="25.5" x14ac:dyDescent="0.2">
      <c r="A58" s="35" t="s">
        <v>18</v>
      </c>
      <c r="B58" s="4">
        <v>2020</v>
      </c>
      <c r="C58" s="4">
        <f>C60+C61+C62</f>
        <v>377</v>
      </c>
      <c r="D58" s="31">
        <f>D60+D61+D62</f>
        <v>10155685</v>
      </c>
      <c r="E58" s="31">
        <f>E60+E61+E62</f>
        <v>337</v>
      </c>
      <c r="F58" s="31">
        <f>F60+F61+F62</f>
        <v>10214185</v>
      </c>
      <c r="G58" s="6">
        <f>(C58-E58)/E58*100</f>
        <v>11.869436201780417</v>
      </c>
      <c r="H58" s="6">
        <f>(D58-F58)/F58*100</f>
        <v>-0.57273291995396602</v>
      </c>
    </row>
    <row r="59" spans="1:8" s="1" customFormat="1" ht="12.75" x14ac:dyDescent="0.2">
      <c r="A59" s="24" t="s">
        <v>8</v>
      </c>
      <c r="B59" s="10"/>
      <c r="C59" s="10"/>
      <c r="D59" s="11"/>
      <c r="E59" s="11"/>
      <c r="F59" s="11"/>
      <c r="G59" s="11"/>
      <c r="H59" s="10"/>
    </row>
    <row r="60" spans="1:8" s="1" customFormat="1" ht="12.75" x14ac:dyDescent="0.2">
      <c r="A60" s="36" t="s">
        <v>10</v>
      </c>
      <c r="B60" s="4">
        <v>2020</v>
      </c>
      <c r="C60" s="4">
        <v>110</v>
      </c>
      <c r="D60" s="31">
        <v>4904053</v>
      </c>
      <c r="E60" s="15">
        <v>91</v>
      </c>
      <c r="F60" s="16">
        <v>4994431</v>
      </c>
      <c r="G60" s="6">
        <f t="shared" ref="G60:H62" si="10">(C60-E60)/E60*100</f>
        <v>20.87912087912088</v>
      </c>
      <c r="H60" s="6">
        <f t="shared" si="10"/>
        <v>-1.8095755051976894</v>
      </c>
    </row>
    <row r="61" spans="1:8" s="1" customFormat="1" ht="12.75" x14ac:dyDescent="0.2">
      <c r="A61" s="36" t="s">
        <v>11</v>
      </c>
      <c r="B61" s="4">
        <v>2020</v>
      </c>
      <c r="C61" s="4">
        <v>148</v>
      </c>
      <c r="D61" s="31">
        <v>2929451</v>
      </c>
      <c r="E61" s="15">
        <v>126</v>
      </c>
      <c r="F61" s="16">
        <v>2582850</v>
      </c>
      <c r="G61" s="6">
        <f t="shared" si="10"/>
        <v>17.460317460317459</v>
      </c>
      <c r="H61" s="6">
        <f t="shared" si="10"/>
        <v>13.419323615386105</v>
      </c>
    </row>
    <row r="62" spans="1:8" s="1" customFormat="1" ht="13.5" thickBot="1" x14ac:dyDescent="0.25">
      <c r="A62" s="37" t="s">
        <v>12</v>
      </c>
      <c r="B62" s="4">
        <v>2020</v>
      </c>
      <c r="C62" s="4">
        <v>119</v>
      </c>
      <c r="D62" s="31">
        <v>2322181</v>
      </c>
      <c r="E62" s="27">
        <v>120</v>
      </c>
      <c r="F62" s="28">
        <v>2636904</v>
      </c>
      <c r="G62" s="29">
        <f t="shared" si="10"/>
        <v>-0.83333333333333337</v>
      </c>
      <c r="H62" s="29">
        <f t="shared" si="10"/>
        <v>-11.935322635939723</v>
      </c>
    </row>
    <row r="63" spans="1:8" s="1" customFormat="1" ht="64.5" x14ac:dyDescent="0.25">
      <c r="A63" s="46" t="s">
        <v>19</v>
      </c>
      <c r="B63" s="4">
        <v>2020</v>
      </c>
      <c r="C63" s="47">
        <f>C58/C40*100</f>
        <v>6.6761112094917658</v>
      </c>
      <c r="D63" s="47">
        <f>D58/D40*100</f>
        <v>5.7102623332925306</v>
      </c>
      <c r="E63" s="48">
        <f>E58/E40*100</f>
        <v>6.0415919684474728</v>
      </c>
      <c r="F63" s="47">
        <f>F58/F40*100</f>
        <v>5.864285596260677</v>
      </c>
      <c r="G63" s="49"/>
      <c r="H63" s="49"/>
    </row>
    <row r="64" spans="1:8" s="1" customFormat="1" ht="12.75" x14ac:dyDescent="0.2">
      <c r="A64" s="94"/>
      <c r="B64" s="95"/>
      <c r="C64" s="95"/>
      <c r="D64" s="95"/>
      <c r="E64" s="95"/>
      <c r="F64" s="95"/>
      <c r="G64" s="95"/>
      <c r="H64" s="95"/>
    </row>
    <row r="65" spans="1:10" s="1" customFormat="1" ht="12.75" x14ac:dyDescent="0.2">
      <c r="A65" s="50" t="s">
        <v>21</v>
      </c>
      <c r="B65" s="4">
        <v>2020</v>
      </c>
      <c r="C65" s="51">
        <f>C67+C68</f>
        <v>475</v>
      </c>
      <c r="D65" s="51">
        <f>D67+D68</f>
        <v>107070895</v>
      </c>
      <c r="E65" s="51">
        <f>E67+E68</f>
        <v>515</v>
      </c>
      <c r="F65" s="8">
        <f>F67+F68</f>
        <v>129852985</v>
      </c>
      <c r="G65" s="14">
        <f>(C65-E65)/E65*100</f>
        <v>-7.7669902912621351</v>
      </c>
      <c r="H65" s="6">
        <f>(D65-F65)/F65*100</f>
        <v>-17.544525449299453</v>
      </c>
    </row>
    <row r="66" spans="1:10" s="1" customFormat="1" ht="12.75" x14ac:dyDescent="0.2">
      <c r="A66" s="17" t="s">
        <v>8</v>
      </c>
      <c r="B66" s="52"/>
      <c r="C66" s="53"/>
      <c r="D66" s="53"/>
      <c r="E66" s="53"/>
      <c r="F66" s="53"/>
      <c r="G66" s="11"/>
      <c r="H66" s="45"/>
    </row>
    <row r="67" spans="1:10" s="1" customFormat="1" ht="12.75" x14ac:dyDescent="0.2">
      <c r="A67" s="12" t="s">
        <v>9</v>
      </c>
      <c r="B67" s="4">
        <v>2020</v>
      </c>
      <c r="C67" s="4">
        <v>83</v>
      </c>
      <c r="D67" s="31">
        <v>74195674</v>
      </c>
      <c r="E67" s="73">
        <v>65</v>
      </c>
      <c r="F67" s="73">
        <v>94947626</v>
      </c>
      <c r="G67" s="14">
        <f>(C67-E67)/E67*100</f>
        <v>27.692307692307693</v>
      </c>
      <c r="H67" s="6">
        <f>(D67-F67)/F67*100</f>
        <v>-21.85620944329877</v>
      </c>
    </row>
    <row r="68" spans="1:10" s="1" customFormat="1" ht="13.5" thickBot="1" x14ac:dyDescent="0.25">
      <c r="A68" s="54" t="s">
        <v>22</v>
      </c>
      <c r="B68" s="4">
        <v>2020</v>
      </c>
      <c r="C68" s="4">
        <v>392</v>
      </c>
      <c r="D68" s="31">
        <v>32875221</v>
      </c>
      <c r="E68" s="74">
        <v>450</v>
      </c>
      <c r="F68" s="74">
        <v>34905359</v>
      </c>
      <c r="G68" s="55">
        <f>(C68-E68)/E68*100</f>
        <v>-12.888888888888889</v>
      </c>
      <c r="H68" s="29">
        <f>(D68-F68)/F68*100</f>
        <v>-5.8161212437322298</v>
      </c>
    </row>
    <row r="69" spans="1:10" s="1" customFormat="1" ht="18.75" x14ac:dyDescent="0.3">
      <c r="A69" s="75" t="s">
        <v>21</v>
      </c>
      <c r="B69" s="76"/>
      <c r="C69" s="76"/>
      <c r="D69" s="76"/>
      <c r="E69" s="76"/>
      <c r="F69" s="76"/>
      <c r="G69" s="77"/>
      <c r="H69" s="78"/>
    </row>
    <row r="70" spans="1:10" s="1" customFormat="1" ht="25.5" x14ac:dyDescent="0.2">
      <c r="A70" s="61" t="s">
        <v>15</v>
      </c>
      <c r="B70" s="4">
        <v>2020</v>
      </c>
      <c r="C70" s="4">
        <v>237</v>
      </c>
      <c r="D70" s="31">
        <v>14457321</v>
      </c>
      <c r="E70" s="21">
        <v>235</v>
      </c>
      <c r="F70" s="22">
        <v>14024333</v>
      </c>
      <c r="G70" s="23">
        <f>(C70-E70)/E70*100</f>
        <v>0.85106382978723405</v>
      </c>
      <c r="H70" s="23">
        <f>(D70-F70)/F70*100</f>
        <v>3.0874052976351889</v>
      </c>
    </row>
    <row r="71" spans="1:10" s="1" customFormat="1" ht="63.75" x14ac:dyDescent="0.2">
      <c r="A71" s="34" t="s">
        <v>16</v>
      </c>
      <c r="B71" s="4">
        <v>2020</v>
      </c>
      <c r="C71" s="66">
        <f>E70/C65*100</f>
        <v>49.473684210526315</v>
      </c>
      <c r="D71" s="67">
        <f>F70/D65*100</f>
        <v>13.098174812118643</v>
      </c>
      <c r="E71" s="67">
        <f>E70/E65*100</f>
        <v>45.631067961165051</v>
      </c>
      <c r="F71" s="67">
        <f>F70/F65*100</f>
        <v>10.800162198812757</v>
      </c>
      <c r="G71" s="68"/>
      <c r="H71" s="69"/>
    </row>
    <row r="72" spans="1:10" s="1" customFormat="1" ht="25.5" x14ac:dyDescent="0.2">
      <c r="A72" s="62" t="s">
        <v>17</v>
      </c>
      <c r="B72" s="4">
        <v>2020</v>
      </c>
      <c r="C72" s="4">
        <v>102</v>
      </c>
      <c r="D72" s="31">
        <v>53985788</v>
      </c>
      <c r="E72" s="4">
        <v>126</v>
      </c>
      <c r="F72" s="31">
        <v>59636235</v>
      </c>
      <c r="G72" s="6">
        <f>(C72-E72)/E72*100</f>
        <v>-19.047619047619047</v>
      </c>
      <c r="H72" s="6">
        <f>(D72-F72)/F72*100</f>
        <v>-9.4748553459151132</v>
      </c>
    </row>
    <row r="73" spans="1:10" s="1" customFormat="1" ht="77.25" x14ac:dyDescent="0.25">
      <c r="A73" s="30" t="s">
        <v>30</v>
      </c>
      <c r="B73" s="4">
        <v>2020</v>
      </c>
      <c r="C73" s="63">
        <f>E72/C65*100</f>
        <v>26.526315789473685</v>
      </c>
      <c r="D73" s="63">
        <f>F72/D65*100</f>
        <v>55.697895305722433</v>
      </c>
      <c r="E73" s="64">
        <f>E72/E65*100</f>
        <v>24.466019417475728</v>
      </c>
      <c r="F73" s="63">
        <f>F72/F65*100</f>
        <v>45.9259638890858</v>
      </c>
      <c r="G73" s="65"/>
      <c r="H73" s="65"/>
    </row>
    <row r="74" spans="1:10" s="1" customFormat="1" ht="25.5" x14ac:dyDescent="0.2">
      <c r="A74" s="35" t="s">
        <v>18</v>
      </c>
      <c r="B74" s="4">
        <v>2020</v>
      </c>
      <c r="C74" s="4">
        <v>53</v>
      </c>
      <c r="D74" s="31">
        <v>35566804</v>
      </c>
      <c r="E74" s="4">
        <v>60</v>
      </c>
      <c r="F74" s="31">
        <v>40387447</v>
      </c>
      <c r="G74" s="6">
        <f>(C74-E74)/E74*100</f>
        <v>-11.666666666666666</v>
      </c>
      <c r="H74" s="6">
        <f>(D74-F74)/F74*100</f>
        <v>-11.935993379328979</v>
      </c>
    </row>
    <row r="75" spans="1:10" s="1" customFormat="1" ht="64.5" x14ac:dyDescent="0.25">
      <c r="A75" s="46" t="s">
        <v>19</v>
      </c>
      <c r="B75" s="4">
        <v>2020</v>
      </c>
      <c r="C75" s="47">
        <f>E74/C65*100</f>
        <v>12.631578947368421</v>
      </c>
      <c r="D75" s="47">
        <f>F74/D65*100</f>
        <v>37.720285237178601</v>
      </c>
      <c r="E75" s="48">
        <f>E74/E65*100</f>
        <v>11.650485436893204</v>
      </c>
      <c r="F75" s="47">
        <f>F74/F65*100</f>
        <v>31.102440194193459</v>
      </c>
      <c r="G75" s="49"/>
      <c r="H75" s="49"/>
    </row>
    <row r="76" spans="1:10" s="1" customFormat="1" ht="12" customHeight="1" x14ac:dyDescent="0.2">
      <c r="A76" s="86"/>
      <c r="B76" s="87"/>
      <c r="C76" s="87"/>
      <c r="D76" s="87"/>
      <c r="E76" s="87"/>
      <c r="F76" s="87"/>
      <c r="G76" s="87"/>
      <c r="H76" s="88"/>
    </row>
    <row r="77" spans="1:10" s="1" customFormat="1" ht="25.5" x14ac:dyDescent="0.2">
      <c r="A77" s="56" t="s">
        <v>23</v>
      </c>
      <c r="B77" s="4">
        <v>2020</v>
      </c>
      <c r="C77" s="4">
        <v>3</v>
      </c>
      <c r="D77" s="31">
        <v>34788616</v>
      </c>
      <c r="E77" s="31">
        <f>1+1</f>
        <v>2</v>
      </c>
      <c r="F77" s="31">
        <f>67774+42484</f>
        <v>110258</v>
      </c>
      <c r="G77" s="14">
        <f>(C77-E77)/E77*100</f>
        <v>50</v>
      </c>
      <c r="H77" s="14">
        <f>(D77-F77)/F77*100</f>
        <v>31452.010738449819</v>
      </c>
    </row>
    <row r="78" spans="1:10" s="1" customFormat="1" ht="38.25" x14ac:dyDescent="0.2">
      <c r="A78" s="56" t="s">
        <v>24</v>
      </c>
      <c r="B78" s="4">
        <v>2020</v>
      </c>
      <c r="C78" s="31">
        <v>4</v>
      </c>
      <c r="D78" s="31">
        <v>293514</v>
      </c>
      <c r="E78" s="31">
        <v>0</v>
      </c>
      <c r="F78" s="4">
        <v>0</v>
      </c>
      <c r="G78" s="6">
        <v>0</v>
      </c>
      <c r="H78" s="6">
        <v>0</v>
      </c>
    </row>
    <row r="79" spans="1:10" s="1" customFormat="1" ht="12.75" x14ac:dyDescent="0.2">
      <c r="I79" s="57"/>
      <c r="J79" s="58"/>
    </row>
    <row r="80" spans="1:10" s="1" customFormat="1" ht="38.25" customHeight="1" x14ac:dyDescent="0.2">
      <c r="A80" s="79" t="s">
        <v>31</v>
      </c>
      <c r="B80" s="79"/>
      <c r="C80" s="79"/>
      <c r="D80" s="79"/>
      <c r="E80" s="79"/>
      <c r="F80" s="79"/>
      <c r="G80" s="79"/>
      <c r="H80" s="79"/>
      <c r="I80" s="59"/>
      <c r="J80" s="58"/>
    </row>
    <row r="81" spans="1:10" s="1" customFormat="1" ht="14.25" customHeight="1" x14ac:dyDescent="0.2">
      <c r="A81" s="72"/>
      <c r="B81" s="72"/>
      <c r="C81" s="72"/>
      <c r="D81" s="72"/>
      <c r="E81" s="72"/>
      <c r="F81" s="72"/>
      <c r="G81" s="72"/>
      <c r="H81" s="72"/>
      <c r="I81" s="59"/>
      <c r="J81" s="58"/>
    </row>
    <row r="82" spans="1:10" x14ac:dyDescent="0.25">
      <c r="A82" s="79" t="s">
        <v>25</v>
      </c>
      <c r="B82" s="79"/>
      <c r="C82" s="79"/>
      <c r="D82" s="79"/>
      <c r="E82" s="79"/>
      <c r="F82" s="79"/>
      <c r="G82" s="79"/>
      <c r="H82" s="79"/>
    </row>
    <row r="83" spans="1:10" s="1" customFormat="1" ht="12.75" x14ac:dyDescent="0.2">
      <c r="A83" s="79" t="s">
        <v>26</v>
      </c>
      <c r="B83" s="79"/>
      <c r="C83" s="79"/>
      <c r="D83" s="79"/>
      <c r="E83" s="79"/>
      <c r="F83" s="79"/>
      <c r="G83" s="79"/>
      <c r="H83" s="79"/>
    </row>
    <row r="84" spans="1:10" s="1" customFormat="1" ht="12.75" x14ac:dyDescent="0.2">
      <c r="A84" s="79"/>
      <c r="B84" s="79"/>
      <c r="C84" s="79"/>
      <c r="D84" s="79"/>
      <c r="E84" s="79"/>
      <c r="F84" s="79"/>
      <c r="G84" s="79"/>
      <c r="H84" s="79"/>
    </row>
    <row r="85" spans="1:10" s="1" customFormat="1" ht="12.75" x14ac:dyDescent="0.2">
      <c r="A85" s="79"/>
      <c r="B85" s="79"/>
      <c r="C85" s="79"/>
      <c r="D85" s="79"/>
      <c r="E85" s="79"/>
      <c r="F85" s="79"/>
      <c r="G85" s="79"/>
    </row>
    <row r="86" spans="1:10" ht="15.75" x14ac:dyDescent="0.25">
      <c r="A86" s="60"/>
    </row>
  </sheetData>
  <mergeCells count="18">
    <mergeCell ref="A6:H6"/>
    <mergeCell ref="A20:H20"/>
    <mergeCell ref="A39:H39"/>
    <mergeCell ref="A45:H45"/>
    <mergeCell ref="A64:H64"/>
    <mergeCell ref="A1:G1"/>
    <mergeCell ref="A4:A5"/>
    <mergeCell ref="B4:B5"/>
    <mergeCell ref="C4:D4"/>
    <mergeCell ref="E4:F4"/>
    <mergeCell ref="G4:H4"/>
    <mergeCell ref="A69:H69"/>
    <mergeCell ref="A80:H80"/>
    <mergeCell ref="A82:H82"/>
    <mergeCell ref="A83:H83"/>
    <mergeCell ref="A85:G85"/>
    <mergeCell ref="A76:H76"/>
    <mergeCell ref="A84:H84"/>
  </mergeCells>
  <conditionalFormatting sqref="C12:C14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F12:F14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E12:E14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E17:E19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F17:F19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E23:E25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F23:F25"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E29:E31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F29:F31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E35:E37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F35:F37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E48:E50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F48:F50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E54:E5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F54:F5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E60:E62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F60:F62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E42:E44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F42:F44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D12:D14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C17:C19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D17:D1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C29:C3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D29:D3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C35:C37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35:D37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C42:C4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42:D44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48:C5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48:D5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C54:C5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54:D5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60:C62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60:D6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67:E6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67:F6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67:D6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67:C68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Rezultātu-paziņojumi-PIL-2020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2020-12-07T10:49:57Z</dcterms:created>
  <dcterms:modified xsi:type="dcterms:W3CDTF">2021-01-27T14:38:55Z</dcterms:modified>
</cp:coreProperties>
</file>